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filterPrivacy="1"/>
  <bookViews>
    <workbookView xWindow="0" yWindow="0" windowWidth="22260" windowHeight="12645" xr2:uid="{00000000-000D-0000-FFFF-FFFF00000000}"/>
  </bookViews>
  <sheets>
    <sheet name="Challenge 1" sheetId="2" r:id="rId1"/>
    <sheet name="Challenge 2" sheetId="3" r:id="rId2"/>
    <sheet name="Challenge 3" sheetId="4" r:id="rId3"/>
    <sheet name="Challenge 4" sheetId="5" r:id="rId4"/>
    <sheet name="Challenge 5" sheetId="6" r:id="rId5"/>
  </sheet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9" i="5" l="1"/>
  <c r="C20" i="5"/>
  <c r="C21" i="5"/>
  <c r="C22" i="5"/>
  <c r="C23" i="5"/>
  <c r="C24" i="5"/>
  <c r="C25" i="5"/>
  <c r="C26" i="5"/>
  <c r="C27" i="5"/>
  <c r="C28" i="5"/>
  <c r="C29" i="5"/>
  <c r="C30" i="5"/>
  <c r="C31" i="5"/>
  <c r="C32" i="5"/>
  <c r="C33" i="5"/>
  <c r="C34" i="5"/>
  <c r="C35" i="5"/>
  <c r="C36" i="5"/>
  <c r="C37" i="5"/>
  <c r="C38" i="5"/>
  <c r="C39" i="5"/>
  <c r="C40" i="5"/>
  <c r="C41" i="5"/>
  <c r="C42" i="5"/>
  <c r="D19" i="5"/>
  <c r="D20" i="5"/>
  <c r="D21" i="5"/>
  <c r="D22" i="5"/>
  <c r="D23" i="5"/>
  <c r="D24" i="5"/>
  <c r="D25" i="5"/>
  <c r="D26" i="5"/>
  <c r="D27" i="5"/>
  <c r="D28" i="5"/>
  <c r="D29" i="5"/>
  <c r="D30" i="5"/>
  <c r="D31" i="5"/>
  <c r="D32" i="5"/>
  <c r="D33" i="5"/>
  <c r="D34" i="5"/>
  <c r="D35" i="5"/>
  <c r="D36" i="5"/>
  <c r="D37" i="5"/>
  <c r="D38" i="5"/>
  <c r="D39" i="5"/>
  <c r="D40" i="5"/>
  <c r="D41" i="5"/>
  <c r="D42" i="5"/>
  <c r="E19" i="5"/>
  <c r="E20" i="5"/>
  <c r="E21" i="5"/>
  <c r="E22" i="5"/>
  <c r="E23" i="5"/>
  <c r="E24" i="5"/>
  <c r="E25" i="5"/>
  <c r="E26" i="5"/>
  <c r="E27" i="5"/>
  <c r="E28" i="5"/>
  <c r="E29" i="5"/>
  <c r="E30" i="5"/>
  <c r="E31" i="5"/>
  <c r="E32" i="5"/>
  <c r="E33" i="5"/>
  <c r="E34" i="5"/>
  <c r="E35" i="5"/>
  <c r="E36" i="5"/>
  <c r="E37" i="5"/>
  <c r="E38" i="5"/>
  <c r="E39" i="5"/>
  <c r="E40" i="5"/>
  <c r="E41" i="5"/>
  <c r="E42" i="5"/>
  <c r="F19" i="5"/>
  <c r="F20" i="5"/>
  <c r="F21" i="5"/>
  <c r="F22" i="5"/>
  <c r="F23" i="5"/>
  <c r="F24" i="5"/>
  <c r="F25" i="5"/>
  <c r="F26" i="5"/>
  <c r="F27" i="5"/>
  <c r="F28" i="5"/>
  <c r="F29" i="5"/>
  <c r="F30" i="5"/>
  <c r="F31" i="5"/>
  <c r="F32" i="5"/>
  <c r="F33" i="5"/>
  <c r="F34" i="5"/>
  <c r="F35" i="5"/>
  <c r="F36" i="5"/>
  <c r="F37" i="5"/>
  <c r="F38" i="5"/>
  <c r="F39" i="5"/>
  <c r="F40" i="5"/>
  <c r="F41" i="5"/>
  <c r="F42" i="5"/>
  <c r="F18" i="5"/>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6" i="3"/>
  <c r="D7" i="2"/>
  <c r="D8" i="2"/>
  <c r="D9" i="2"/>
  <c r="D10" i="2"/>
  <c r="D11" i="2"/>
  <c r="D12" i="2"/>
  <c r="D13" i="2"/>
  <c r="D14" i="2"/>
  <c r="D15" i="2"/>
  <c r="D16" i="2"/>
  <c r="D17" i="2"/>
  <c r="D18" i="2"/>
  <c r="D19" i="2"/>
  <c r="D20" i="2"/>
  <c r="D21" i="2"/>
  <c r="D22" i="2"/>
  <c r="D23" i="2"/>
  <c r="D24" i="2"/>
  <c r="D25" i="2"/>
  <c r="C34" i="6"/>
  <c r="C33" i="6"/>
  <c r="C32" i="6"/>
  <c r="C31" i="6"/>
  <c r="C30" i="6"/>
  <c r="C29" i="6"/>
  <c r="C28" i="6"/>
  <c r="C27" i="6"/>
  <c r="C26" i="6"/>
  <c r="C25" i="6"/>
  <c r="C24" i="6"/>
  <c r="C23" i="6"/>
  <c r="C22" i="6"/>
  <c r="C21" i="6"/>
  <c r="C20" i="6"/>
  <c r="C19" i="6"/>
  <c r="C18" i="6"/>
  <c r="C17" i="6"/>
  <c r="C16" i="6"/>
  <c r="C15" i="6"/>
  <c r="D18" i="5"/>
  <c r="E18" i="5" s="1"/>
  <c r="C18" i="5"/>
  <c r="G43" i="4"/>
  <c r="E43" i="4"/>
  <c r="F43" i="4" s="1"/>
  <c r="G42" i="4"/>
  <c r="F42" i="4"/>
  <c r="E42" i="4"/>
  <c r="G41" i="4"/>
  <c r="F41" i="4"/>
  <c r="E41" i="4"/>
  <c r="G40" i="4"/>
  <c r="E40" i="4"/>
  <c r="F40" i="4" s="1"/>
  <c r="G39" i="4"/>
  <c r="E39" i="4"/>
  <c r="F39" i="4" s="1"/>
  <c r="G38" i="4"/>
  <c r="F38" i="4"/>
  <c r="E38" i="4"/>
  <c r="G37" i="4"/>
  <c r="F37" i="4"/>
  <c r="E37" i="4"/>
  <c r="G36" i="4"/>
  <c r="E36" i="4"/>
  <c r="F36" i="4" s="1"/>
  <c r="G35" i="4"/>
  <c r="E35" i="4"/>
  <c r="F35" i="4" s="1"/>
  <c r="G34" i="4"/>
  <c r="F34" i="4"/>
  <c r="E34" i="4"/>
  <c r="G33" i="4"/>
  <c r="F33" i="4"/>
  <c r="E33" i="4"/>
  <c r="G32" i="4"/>
  <c r="E32" i="4"/>
  <c r="F32" i="4" s="1"/>
  <c r="G31" i="4"/>
  <c r="E31" i="4"/>
  <c r="F31" i="4" s="1"/>
  <c r="G30" i="4"/>
  <c r="F30" i="4"/>
  <c r="E30" i="4"/>
  <c r="G29" i="4"/>
  <c r="F29" i="4"/>
  <c r="E29" i="4"/>
  <c r="G28" i="4"/>
  <c r="F28" i="4"/>
  <c r="E28" i="4"/>
  <c r="H28" i="4" s="1"/>
  <c r="G27" i="4"/>
  <c r="E27" i="4"/>
  <c r="F27" i="4" s="1"/>
  <c r="G26" i="4"/>
  <c r="E26" i="4"/>
  <c r="F26" i="4" s="1"/>
  <c r="G25" i="4"/>
  <c r="F25" i="4"/>
  <c r="E25" i="4"/>
  <c r="G24" i="4"/>
  <c r="F24" i="4"/>
  <c r="E24" i="4"/>
  <c r="G23" i="4"/>
  <c r="E23" i="4"/>
  <c r="F23" i="4" s="1"/>
  <c r="G22" i="4"/>
  <c r="E22" i="4"/>
  <c r="H22" i="4" s="1"/>
  <c r="G21" i="4"/>
  <c r="E21" i="4"/>
  <c r="F21" i="4" s="1"/>
  <c r="G20" i="4"/>
  <c r="F20" i="4"/>
  <c r="E20" i="4"/>
  <c r="G19" i="4"/>
  <c r="F19" i="4"/>
  <c r="E19" i="4"/>
  <c r="G18" i="4"/>
  <c r="E18" i="4"/>
  <c r="F18" i="4" s="1"/>
  <c r="G17" i="4"/>
  <c r="F17" i="4"/>
  <c r="E17" i="4"/>
  <c r="G16" i="4"/>
  <c r="E16" i="4"/>
  <c r="F16" i="4" s="1"/>
  <c r="G15" i="4"/>
  <c r="F15" i="4"/>
  <c r="E15" i="4"/>
  <c r="G14" i="4"/>
  <c r="E14" i="4"/>
  <c r="F14" i="4" s="1"/>
  <c r="G13" i="4"/>
  <c r="F13" i="4"/>
  <c r="E13" i="4"/>
  <c r="G12" i="4"/>
  <c r="E12" i="4"/>
  <c r="F12" i="4" s="1"/>
  <c r="G11" i="4"/>
  <c r="F11" i="4"/>
  <c r="E11" i="4"/>
  <c r="G10" i="4"/>
  <c r="E10" i="4"/>
  <c r="F10" i="4" s="1"/>
  <c r="G9" i="4"/>
  <c r="F9" i="4"/>
  <c r="E9" i="4"/>
  <c r="C55" i="3"/>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D6" i="2"/>
  <c r="D27" i="2" l="1"/>
  <c r="F22" i="4"/>
</calcChain>
</file>

<file path=xl/sharedStrings.xml><?xml version="1.0" encoding="utf-8"?>
<sst xmlns="http://schemas.openxmlformats.org/spreadsheetml/2006/main" count="308" uniqueCount="178">
  <si>
    <t>Newsletter subscribers</t>
  </si>
  <si>
    <t>IF &amp; AND formula</t>
  </si>
  <si>
    <t>Newsletter</t>
  </si>
  <si>
    <t>Email</t>
  </si>
  <si>
    <t>Hardcopies</t>
  </si>
  <si>
    <t>Keelia</t>
  </si>
  <si>
    <t>No</t>
  </si>
  <si>
    <t>Adina</t>
  </si>
  <si>
    <t>Sybyl</t>
  </si>
  <si>
    <t>Yes</t>
  </si>
  <si>
    <t>Aldon</t>
  </si>
  <si>
    <t>Eugene</t>
  </si>
  <si>
    <t>Spense</t>
  </si>
  <si>
    <t>Ezra</t>
  </si>
  <si>
    <t>Kettie</t>
  </si>
  <si>
    <t>Alisa</t>
  </si>
  <si>
    <t>Isidoro</t>
  </si>
  <si>
    <t>Cristi</t>
  </si>
  <si>
    <t>Cherri</t>
  </si>
  <si>
    <t>Penn</t>
  </si>
  <si>
    <t>Gino</t>
  </si>
  <si>
    <t>Alvis</t>
  </si>
  <si>
    <t>Cammie</t>
  </si>
  <si>
    <t>Drake</t>
  </si>
  <si>
    <t>Krystle</t>
  </si>
  <si>
    <t>Saunderson</t>
  </si>
  <si>
    <t>Leelah</t>
  </si>
  <si>
    <t>Total</t>
  </si>
  <si>
    <t>Credit card info</t>
  </si>
  <si>
    <t>IFS function with "or else"</t>
  </si>
  <si>
    <t>Client</t>
  </si>
  <si>
    <t>Credit Card Type</t>
  </si>
  <si>
    <t>Debit order form</t>
  </si>
  <si>
    <t>Veronica</t>
  </si>
  <si>
    <t>Visa</t>
  </si>
  <si>
    <t>Margarete</t>
  </si>
  <si>
    <t>Xpress</t>
  </si>
  <si>
    <t>Edmund</t>
  </si>
  <si>
    <t>Vladimir</t>
  </si>
  <si>
    <t>Diners Club</t>
  </si>
  <si>
    <t>Fernanda</t>
  </si>
  <si>
    <t>Cordula</t>
  </si>
  <si>
    <t>Corey</t>
  </si>
  <si>
    <t>Mastercard</t>
  </si>
  <si>
    <t>Dotty</t>
  </si>
  <si>
    <t>Whitman</t>
  </si>
  <si>
    <t>Switch</t>
  </si>
  <si>
    <t>Margit</t>
  </si>
  <si>
    <t>Herman</t>
  </si>
  <si>
    <t>Fredia</t>
  </si>
  <si>
    <t>Maestro</t>
  </si>
  <si>
    <t>Travus</t>
  </si>
  <si>
    <t>Nannette</t>
  </si>
  <si>
    <t>Aidan</t>
  </si>
  <si>
    <t>Taffy</t>
  </si>
  <si>
    <t>Paddie</t>
  </si>
  <si>
    <t>Francene</t>
  </si>
  <si>
    <t>Madalyn</t>
  </si>
  <si>
    <t>Olympia</t>
  </si>
  <si>
    <t>Jessi</t>
  </si>
  <si>
    <t>Darcie</t>
  </si>
  <si>
    <t>Henderson</t>
  </si>
  <si>
    <t>American Express</t>
  </si>
  <si>
    <t>Jessie</t>
  </si>
  <si>
    <t>Ernestine</t>
  </si>
  <si>
    <t>Melanie</t>
  </si>
  <si>
    <t>Shermie</t>
  </si>
  <si>
    <t>Roosevelt</t>
  </si>
  <si>
    <t>Gordon</t>
  </si>
  <si>
    <t>Kerry</t>
  </si>
  <si>
    <t>Exam marks</t>
  </si>
  <si>
    <t>IF, OR &amp; Nested If formula</t>
  </si>
  <si>
    <t>Below are student's Class Marks, Attendance and Exam results for their final exam sitting. 50% or more for the exam is a "Pass", below that a "Fail". Students who have failed may be awarded a second opportunity to write the exam if their class mark during the year was higher than 75%, OR attendance was greater than 80%.</t>
  </si>
  <si>
    <t>1. Determine who passed / failed the exam using a simple IF.</t>
  </si>
  <si>
    <t>2. If a student has failed, determine whether he / she will be allowed a 2nd opportunity. (For students who have passed the exam, an empty text string should be returned to leave the cell blank).</t>
  </si>
  <si>
    <t>3. ADVANCED - All in one. Without using the solution in step 1 or 2 within your formula, determine who will "Pass", "Fail" or write the "2nd Exam".</t>
  </si>
  <si>
    <t>IF</t>
  </si>
  <si>
    <t>Nested IF, OR</t>
  </si>
  <si>
    <t>ADVANCED</t>
  </si>
  <si>
    <t>Student</t>
  </si>
  <si>
    <t>Class Mark</t>
  </si>
  <si>
    <t>Attendance</t>
  </si>
  <si>
    <t>Exam mark</t>
  </si>
  <si>
    <t>Pass / Fail</t>
  </si>
  <si>
    <t>2nd Opp 
(Yes / No)</t>
  </si>
  <si>
    <t>All in 1</t>
  </si>
  <si>
    <t>Teriann</t>
  </si>
  <si>
    <t>Netty</t>
  </si>
  <si>
    <t>Bryan</t>
  </si>
  <si>
    <t>Rhys</t>
  </si>
  <si>
    <t>Ricardo</t>
  </si>
  <si>
    <t>Dalia</t>
  </si>
  <si>
    <t>Desiri</t>
  </si>
  <si>
    <t>Lorena</t>
  </si>
  <si>
    <t>Egon</t>
  </si>
  <si>
    <t>Dalli</t>
  </si>
  <si>
    <t>Fabien</t>
  </si>
  <si>
    <t>Galen</t>
  </si>
  <si>
    <t>Coralie</t>
  </si>
  <si>
    <t>Sheri</t>
  </si>
  <si>
    <t>Benjy</t>
  </si>
  <si>
    <t>Deck</t>
  </si>
  <si>
    <t>Arney</t>
  </si>
  <si>
    <t>Cate</t>
  </si>
  <si>
    <t>Dante</t>
  </si>
  <si>
    <t>Chrissy</t>
  </si>
  <si>
    <t>Esmaria</t>
  </si>
  <si>
    <t>Karee</t>
  </si>
  <si>
    <t>Ivy</t>
  </si>
  <si>
    <t>Doroteya</t>
  </si>
  <si>
    <t>Joelynn</t>
  </si>
  <si>
    <t>Blancha</t>
  </si>
  <si>
    <t>Rafferty</t>
  </si>
  <si>
    <t>Alia</t>
  </si>
  <si>
    <t>Elka</t>
  </si>
  <si>
    <t>Camella</t>
  </si>
  <si>
    <t>Vivien</t>
  </si>
  <si>
    <t>Elsbeth</t>
  </si>
  <si>
    <t>Dugald</t>
  </si>
  <si>
    <t>Commission</t>
  </si>
  <si>
    <t>IF, &amp; Nested IF</t>
  </si>
  <si>
    <t>All employees have a sales target of R 50 000. If they exceed the target, they get a bonus (commission-based). If sales are between R50k and R65k, then they get 5% commission on the amount above R50k. If sales are between R65k and R80k, they get 10% commission on the amount above R50k.</t>
  </si>
  <si>
    <t>1. Use a simple IF function to determine whether employees receive a bonus/commission (Yes / No)</t>
  </si>
  <si>
    <t>2. Determine the commission % to apply by using a NESTED IF function.</t>
  </si>
  <si>
    <t>3. Calculate the commission amount each employee will receive.</t>
  </si>
  <si>
    <r>
      <rPr>
        <b/>
        <sz val="11"/>
        <color theme="1"/>
        <rFont val="Calibri"/>
        <family val="2"/>
        <scheme val="minor"/>
      </rPr>
      <t>ADVANCED</t>
    </r>
    <r>
      <rPr>
        <sz val="11"/>
        <color theme="1"/>
        <rFont val="Calibri"/>
        <family val="2"/>
        <scheme val="minor"/>
      </rPr>
      <t xml:space="preserve"> challenge - Try step 3 without using the "helper" columns in the previous steps. In other words, calculate the commission amount from scratch using a nested IF and also nesting the commission calculation within your formula.</t>
    </r>
  </si>
  <si>
    <r>
      <rPr>
        <b/>
        <sz val="11"/>
        <color theme="1"/>
        <rFont val="Calibri"/>
        <family val="2"/>
        <scheme val="minor"/>
      </rPr>
      <t>NOTE</t>
    </r>
    <r>
      <rPr>
        <sz val="11"/>
        <color theme="1"/>
        <rFont val="Calibri"/>
        <family val="2"/>
        <scheme val="minor"/>
      </rPr>
      <t xml:space="preserve"> - It is perfectly acceptable to make use of helper columns, especially when it makes it easier for you to reason through a solution, however the advanced challenge above is good practice for your analytical / logical reasoning skills when you need to deal with multiple nested formulas in much more complex formulas in future. </t>
    </r>
  </si>
  <si>
    <t>Sales between</t>
  </si>
  <si>
    <t>% Commission</t>
  </si>
  <si>
    <t>Nested IF</t>
  </si>
  <si>
    <t>Simple math</t>
  </si>
  <si>
    <t>All in one</t>
  </si>
  <si>
    <t>Employee</t>
  </si>
  <si>
    <t>Sales</t>
  </si>
  <si>
    <t>Bonus (Yes / No)</t>
  </si>
  <si>
    <t>Commission %</t>
  </si>
  <si>
    <t>Commission (R)</t>
  </si>
  <si>
    <t>Carlotta</t>
  </si>
  <si>
    <t>Arielle</t>
  </si>
  <si>
    <t>Teri</t>
  </si>
  <si>
    <t>Ellynn</t>
  </si>
  <si>
    <t>Jerrylee</t>
  </si>
  <si>
    <t>Ewan</t>
  </si>
  <si>
    <t>Aubrey</t>
  </si>
  <si>
    <t>Garey</t>
  </si>
  <si>
    <t>Orion</t>
  </si>
  <si>
    <t>Akim</t>
  </si>
  <si>
    <t>Annadiana</t>
  </si>
  <si>
    <t>Modesty</t>
  </si>
  <si>
    <t>Amalia</t>
  </si>
  <si>
    <t>Bengt</t>
  </si>
  <si>
    <t>Moishe</t>
  </si>
  <si>
    <t>Aldrich</t>
  </si>
  <si>
    <t>Julianna</t>
  </si>
  <si>
    <t>Kelley</t>
  </si>
  <si>
    <t>Phedra</t>
  </si>
  <si>
    <t>Winn</t>
  </si>
  <si>
    <t>Faydra</t>
  </si>
  <si>
    <t>Gabi</t>
  </si>
  <si>
    <t>Muire</t>
  </si>
  <si>
    <t>Van</t>
  </si>
  <si>
    <r>
      <rPr>
        <b/>
        <sz val="11"/>
        <color theme="1"/>
        <rFont val="Calibri"/>
        <family val="2"/>
        <scheme val="minor"/>
      </rPr>
      <t>SUGGESTION</t>
    </r>
    <r>
      <rPr>
        <sz val="11"/>
        <color theme="1"/>
        <rFont val="Calibri"/>
        <family val="2"/>
        <scheme val="minor"/>
      </rPr>
      <t xml:space="preserve"> - Always keep in mind that you want your solutions to be flexible when any changes are made. Therefore, whenever you have a table where you get inputs from, rather reference cells within the table instead of "hardcoding" the amounts countained in the table within your formula. The idea is that if the commission %'s, or the sales parameters change, you want your calculation to adjust accordingly when you update the table. It wastes time to have to rewrite your formulas. It is just good "housekeeping" skills in Excel.</t>
    </r>
  </si>
  <si>
    <t>Hardcoded:</t>
  </si>
  <si>
    <r>
      <t>=IF(B18&gt;</t>
    </r>
    <r>
      <rPr>
        <b/>
        <sz val="11"/>
        <color theme="5"/>
        <rFont val="Calibri"/>
        <family val="2"/>
        <scheme val="minor"/>
      </rPr>
      <t>50000</t>
    </r>
    <r>
      <rPr>
        <sz val="11"/>
        <color theme="1"/>
        <rFont val="Calibri"/>
        <family val="2"/>
        <scheme val="minor"/>
      </rPr>
      <t>, "Yes", "No")</t>
    </r>
  </si>
  <si>
    <t>Flexible:</t>
  </si>
  <si>
    <r>
      <t>=IF(B18&gt;</t>
    </r>
    <r>
      <rPr>
        <b/>
        <sz val="11"/>
        <color theme="1"/>
        <rFont val="Calibri"/>
        <family val="2"/>
        <scheme val="minor"/>
      </rPr>
      <t>$B$12</t>
    </r>
    <r>
      <rPr>
        <sz val="11"/>
        <color theme="1"/>
        <rFont val="Calibri"/>
        <family val="2"/>
        <scheme val="minor"/>
      </rPr>
      <t>, "Yes", "No")</t>
    </r>
  </si>
  <si>
    <t>Tax brackets</t>
  </si>
  <si>
    <t>IFS function</t>
  </si>
  <si>
    <t>Below are the tax brackets supplied by SARS. For each of your employees, determine which tax bracket they fall into using the IFS formula.</t>
  </si>
  <si>
    <t>Taxable Income between</t>
  </si>
  <si>
    <t>Tax Bracket</t>
  </si>
  <si>
    <t>IFS</t>
  </si>
  <si>
    <t>Annual Taxable salary</t>
  </si>
  <si>
    <t>Below are subscribers to your monthly newsletter. Some people prefer to receive email, others prefer a hardcopy. If the newsletter selection is "Yes" and the Email selection is "No", you need to print a hard copy for that subscriber to deliver via post. Determine how many news letters to print by using the simple IF &amp; AND formula to return the number 1 if a hardcopy needs to be printed or an empty text string if not.</t>
  </si>
  <si>
    <t>Below are a list of clients and the type of credit card that is loaded on your database. You require a special debit order form for all clients who have credit cards OTHER THAN Visa, Mastercard or Switch Cards. Using the IFS function, determine whom of your clients need to be contacted for the special debit order form by specifying "Contact client" or "In order" in the column below.</t>
  </si>
  <si>
    <t>2nd solution</t>
  </si>
  <si>
    <t>IFS and OR</t>
  </si>
  <si>
    <t>Make sure that your students who have received 50% in their exam does in fact "Pass". If not, you may have forgotten to use the MORE THAN OR EQUAL TO sign in your formula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</si>
</sst>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sz val="14"/>
      <color theme="5"/>
      <name val="Calibri"/>
      <family val="2"/>
      <scheme val="minor"/>
    </font>
    <font>
      <b/>
      <sz val="14"/>
      <color theme="1"/>
      <name val="Calibri"/>
      <family val="2"/>
      <scheme val="minor"/>
    </font>
    <font>
      <sz val="11"/>
      <color theme="1"/>
      <name val="Calibri"/>
      <family val="2"/>
      <scheme val="minor"/>
    </font>
    <font>
      <b/>
      <sz val="14"/>
      <color theme="5"/>
      <name val="Calibri"/>
      <family val="2"/>
      <scheme val="minor"/>
    </font>
    <font>
      <b/>
      <sz val="11"/>
      <color theme="1"/>
      <name val="Calibri"/>
      <family val="2"/>
      <scheme val="minor"/>
    </font>
    <font>
      <sz val="11"/>
      <color theme="5"/>
      <name val="Calibri"/>
      <family val="2"/>
      <scheme val="minor"/>
    </font>
    <font>
      <b/>
      <sz val="11"/>
      <color theme="5"/>
      <name val="Calibri"/>
      <family val="2"/>
      <scheme val="minor"/>
    </font>
    <font>
      <sz val="11"/>
      <color theme="5"/>
      <name val="Calibri"/>
      <family val="2"/>
      <scheme val="minor"/>
    </font>
    <font>
      <b/>
      <sz val="14"/>
      <color theme="1"/>
      <name val="Calibri"/>
      <family val="2"/>
      <scheme val="minor"/>
    </font>
    <font>
      <sz val="11"/>
      <color theme="1"/>
      <name val="Calibri"/>
      <family val="2"/>
      <scheme val="minor"/>
    </font>
    <font>
      <b/>
      <sz val="14"/>
      <color theme="5"/>
      <name val="Calibri"/>
      <family val="2"/>
      <scheme val="minor"/>
    </font>
    <font>
      <b/>
      <sz val="11"/>
      <color theme="1"/>
      <name val="Calibri"/>
      <family val="2"/>
      <scheme val="minor"/>
    </font>
  </fonts>
  <fills count="3">
    <fill>
      <patternFill patternType="none"/>
    </fill>
    <fill>
      <patternFill patternType="gray125"/>
    </fill>
    <fill>
      <patternFill patternType="solid">
        <fgColor theme="5"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4" fillId="0" borderId="0" xfId="0" applyFont="1"/>
    <xf numFmtId="0" fontId="4" fillId="0" borderId="0" xfId="0" applyFont="1" applyAlignment="1">
      <alignment horizontal="center"/>
    </xf>
    <xf numFmtId="0" fontId="0" fillId="0" borderId="0" xfId="0" applyAlignment="1">
      <alignment horizontal="center"/>
    </xf>
    <xf numFmtId="0" fontId="5" fillId="0" borderId="0" xfId="0" applyFont="1"/>
    <xf numFmtId="0" fontId="5" fillId="0" borderId="0" xfId="0" applyFont="1" applyAlignment="1">
      <alignment horizontal="center"/>
    </xf>
    <xf numFmtId="0" fontId="0" fillId="0" borderId="0" xfId="0" applyFont="1" applyAlignment="1">
      <alignment horizontal="left" wrapText="1"/>
    </xf>
    <xf numFmtId="0" fontId="3" fillId="0" borderId="0" xfId="0" applyFont="1" applyAlignment="1">
      <alignment horizontal="center"/>
    </xf>
    <xf numFmtId="0" fontId="0" fillId="2" borderId="0" xfId="0" applyFill="1" applyAlignment="1">
      <alignment horizontal="center"/>
    </xf>
    <xf numFmtId="0" fontId="6" fillId="0" borderId="0" xfId="0" applyFont="1"/>
    <xf numFmtId="0" fontId="6" fillId="0" borderId="0" xfId="0" applyFont="1" applyAlignment="1">
      <alignment horizontal="center"/>
    </xf>
    <xf numFmtId="0" fontId="7" fillId="0" borderId="0" xfId="0" applyFont="1" applyAlignment="1">
      <alignment horizontal="center"/>
    </xf>
    <xf numFmtId="0" fontId="7" fillId="0" borderId="0" xfId="0" applyFont="1"/>
    <xf numFmtId="0" fontId="8" fillId="0" borderId="0" xfId="0" applyFont="1"/>
    <xf numFmtId="0" fontId="8" fillId="0" borderId="0" xfId="0" applyFont="1" applyAlignment="1">
      <alignment horizontal="center"/>
    </xf>
    <xf numFmtId="0" fontId="9" fillId="0" borderId="0" xfId="0" applyFont="1"/>
    <xf numFmtId="0" fontId="9" fillId="0" borderId="0" xfId="0" applyFont="1" applyAlignment="1">
      <alignment horizontal="center"/>
    </xf>
    <xf numFmtId="0" fontId="7" fillId="2" borderId="0" xfId="0" applyFont="1" applyFill="1" applyAlignment="1">
      <alignment horizontal="center"/>
    </xf>
    <xf numFmtId="0" fontId="10" fillId="0" borderId="0" xfId="0" applyFont="1" applyAlignment="1">
      <alignment horizontal="center"/>
    </xf>
    <xf numFmtId="0" fontId="3" fillId="0" borderId="0" xfId="0" applyFont="1" applyAlignment="1">
      <alignment horizontal="center" wrapText="1"/>
    </xf>
    <xf numFmtId="9" fontId="0" fillId="0" borderId="0" xfId="2" applyFont="1" applyAlignment="1">
      <alignment horizontal="center"/>
    </xf>
    <xf numFmtId="9" fontId="2" fillId="0" borderId="0" xfId="2" applyFont="1" applyAlignment="1">
      <alignment horizontal="center"/>
    </xf>
    <xf numFmtId="0" fontId="2" fillId="0" borderId="0" xfId="0" applyFont="1"/>
    <xf numFmtId="43" fontId="0" fillId="0" borderId="0" xfId="1" applyFont="1"/>
    <xf numFmtId="0" fontId="0" fillId="0" borderId="0" xfId="0" applyFont="1" applyAlignment="1">
      <alignment horizontal="center"/>
    </xf>
    <xf numFmtId="43" fontId="0" fillId="0" borderId="0" xfId="1" applyFont="1" applyAlignment="1">
      <alignment horizontal="left" wrapText="1"/>
    </xf>
    <xf numFmtId="0" fontId="3" fillId="0" borderId="1" xfId="0" applyFont="1" applyBorder="1" applyAlignment="1">
      <alignment horizontal="left" wrapText="1"/>
    </xf>
    <xf numFmtId="164" fontId="0" fillId="0" borderId="1" xfId="1" applyNumberFormat="1" applyFont="1" applyBorder="1" applyAlignment="1">
      <alignment horizontal="left" wrapText="1"/>
    </xf>
    <xf numFmtId="165" fontId="0" fillId="0" borderId="1" xfId="2" applyNumberFormat="1" applyFont="1" applyBorder="1" applyAlignment="1">
      <alignment horizontal="center" wrapText="1"/>
    </xf>
    <xf numFmtId="164" fontId="0" fillId="0" borderId="0" xfId="1" applyNumberFormat="1" applyFont="1" applyBorder="1" applyAlignment="1">
      <alignment horizontal="left" wrapText="1"/>
    </xf>
    <xf numFmtId="165" fontId="0" fillId="0" borderId="0" xfId="2" applyNumberFormat="1" applyFont="1" applyBorder="1" applyAlignment="1">
      <alignment horizontal="center" wrapText="1"/>
    </xf>
    <xf numFmtId="0" fontId="10" fillId="0" borderId="0" xfId="0" applyFont="1" applyAlignment="1">
      <alignment horizontal="center" wrapText="1"/>
    </xf>
    <xf numFmtId="43" fontId="3" fillId="0" borderId="0" xfId="1" applyFont="1" applyAlignment="1">
      <alignment horizontal="center"/>
    </xf>
    <xf numFmtId="164" fontId="0" fillId="0" borderId="0" xfId="1" applyNumberFormat="1" applyFont="1"/>
    <xf numFmtId="164" fontId="0" fillId="2" borderId="0" xfId="1" applyNumberFormat="1" applyFont="1" applyFill="1" applyAlignment="1">
      <alignment horizontal="center"/>
    </xf>
    <xf numFmtId="10" fontId="0" fillId="2" borderId="0" xfId="2" applyNumberFormat="1" applyFont="1" applyFill="1"/>
    <xf numFmtId="43" fontId="0" fillId="2" borderId="0" xfId="1" applyFont="1" applyFill="1"/>
    <xf numFmtId="164" fontId="0" fillId="0" borderId="0" xfId="1" quotePrefix="1" applyNumberFormat="1" applyFont="1" applyAlignment="1">
      <alignment horizontal="left"/>
    </xf>
    <xf numFmtId="0" fontId="3" fillId="0" borderId="1" xfId="0" applyFont="1" applyBorder="1"/>
    <xf numFmtId="164" fontId="0" fillId="0" borderId="1" xfId="1" applyNumberFormat="1" applyFont="1" applyBorder="1"/>
    <xf numFmtId="9" fontId="0" fillId="0" borderId="1" xfId="0" applyNumberFormat="1" applyBorder="1"/>
    <xf numFmtId="0" fontId="10" fillId="0" borderId="0" xfId="0" applyFont="1" applyFill="1" applyAlignment="1">
      <alignment horizontal="center"/>
    </xf>
    <xf numFmtId="0" fontId="0" fillId="0" borderId="0" xfId="0" applyFill="1"/>
    <xf numFmtId="9" fontId="0" fillId="2" borderId="0" xfId="2" applyFont="1" applyFill="1"/>
    <xf numFmtId="9" fontId="0" fillId="0" borderId="0" xfId="2" applyFont="1" applyFill="1"/>
    <xf numFmtId="0" fontId="12" fillId="0" borderId="0" xfId="0" applyFont="1" applyAlignment="1">
      <alignment horizontal="center"/>
    </xf>
    <xf numFmtId="0" fontId="0" fillId="0" borderId="0" xfId="0" applyFont="1" applyAlignment="1">
      <alignment horizontal="left" wrapText="1"/>
    </xf>
    <xf numFmtId="0" fontId="7"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3" fillId="0" borderId="1" xfId="0" applyFont="1" applyBorder="1" applyAlignment="1">
      <alignment horizontal="center" wrapText="1"/>
    </xf>
    <xf numFmtId="0" fontId="3" fillId="0" borderId="1" xfId="0" applyFont="1" applyBorder="1" applyAlignment="1">
      <alignment horizontal="center"/>
    </xf>
    <xf numFmtId="0" fontId="13" fillId="0" borderId="0" xfId="0" applyFont="1"/>
    <xf numFmtId="0" fontId="13" fillId="0" borderId="0" xfId="0" applyFont="1" applyAlignment="1">
      <alignment horizontal="center"/>
    </xf>
    <xf numFmtId="0" fontId="14" fillId="0" borderId="0" xfId="0" applyFont="1" applyAlignment="1">
      <alignment horizontal="center"/>
    </xf>
    <xf numFmtId="0" fontId="14" fillId="0" borderId="0" xfId="0" applyFont="1"/>
    <xf numFmtId="0" fontId="15" fillId="0" borderId="0" xfId="0" applyFont="1"/>
    <xf numFmtId="0" fontId="15" fillId="0" borderId="0" xfId="0" applyFont="1" applyAlignment="1">
      <alignment horizontal="center"/>
    </xf>
    <xf numFmtId="0" fontId="14" fillId="0" borderId="0" xfId="0" applyFont="1" applyAlignment="1">
      <alignment horizontal="left" wrapText="1"/>
    </xf>
    <xf numFmtId="0" fontId="14" fillId="0" borderId="0" xfId="0" applyFont="1" applyAlignment="1">
      <alignment horizontal="left" wrapText="1"/>
    </xf>
    <xf numFmtId="0" fontId="14" fillId="0" borderId="0" xfId="0" applyFont="1" applyAlignment="1">
      <alignment horizontal="center" wrapText="1"/>
    </xf>
    <xf numFmtId="0" fontId="16" fillId="0" borderId="0" xfId="0" applyFont="1" applyAlignment="1">
      <alignment horizontal="center"/>
    </xf>
    <xf numFmtId="0" fontId="14" fillId="2" borderId="0" xfId="0" applyFont="1" applyFill="1" applyAlignment="1">
      <alignment horizontal="center"/>
    </xf>
    <xf numFmtId="0" fontId="16" fillId="0" borderId="0" xfId="0" applyFont="1"/>
  </cellXfs>
  <cellStyles count="3">
    <cellStyle name="Comma" xfId="1" builtinId="3"/>
    <cellStyle name="Normal" xfId="0" builtinId="0"/>
    <cellStyle name="Percent" xfId="2" builtinId="5"/>
  </cellStyles>
  <dxfs count="2">
    <dxf>
      <fill>
        <patternFill>
          <bgColor theme="5" tint="0.39994506668294322"/>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CD8A1-DC83-4A61-BD2E-45460C841B8A}">
  <dimension ref="A1:I27"/>
  <sheetViews>
    <sheetView tabSelected="1" workbookViewId="0"/>
  </sheetViews>
  <sheetFormatPr defaultRowHeight="15" x14ac:dyDescent="0.25"/>
  <cols>
    <col min="1" max="1" width="12.7109375" style="55" customWidth="1"/>
    <col min="2" max="2" width="11" style="54" bestFit="1" customWidth="1"/>
    <col min="3" max="3" width="9.140625" style="54"/>
    <col min="4" max="4" width="10.85546875" style="54" bestFit="1" customWidth="1"/>
    <col min="5" max="16384" width="9.140625" style="55"/>
  </cols>
  <sheetData>
    <row r="1" spans="1:9" ht="18.75" x14ac:dyDescent="0.3">
      <c r="A1" s="52" t="s">
        <v>0</v>
      </c>
      <c r="B1" s="53"/>
    </row>
    <row r="2" spans="1:9" ht="18.75" x14ac:dyDescent="0.3">
      <c r="A2" s="56" t="s">
        <v>1</v>
      </c>
      <c r="B2" s="57"/>
    </row>
    <row r="3" spans="1:9" ht="74.25" customHeight="1" x14ac:dyDescent="0.25">
      <c r="A3" s="58" t="s">
        <v>173</v>
      </c>
      <c r="B3" s="58"/>
      <c r="C3" s="58"/>
      <c r="D3" s="58"/>
      <c r="E3" s="58"/>
      <c r="F3" s="58"/>
      <c r="G3" s="58"/>
      <c r="H3" s="58"/>
      <c r="I3" s="58"/>
    </row>
    <row r="4" spans="1:9" x14ac:dyDescent="0.25">
      <c r="A4" s="59"/>
      <c r="B4" s="60"/>
      <c r="C4" s="60"/>
      <c r="D4" s="60"/>
      <c r="E4" s="59"/>
      <c r="F4" s="59"/>
      <c r="G4" s="59"/>
    </row>
    <row r="5" spans="1:9" s="61" customFormat="1" x14ac:dyDescent="0.25">
      <c r="B5" s="61" t="s">
        <v>2</v>
      </c>
      <c r="C5" s="61" t="s">
        <v>3</v>
      </c>
      <c r="D5" s="61" t="s">
        <v>4</v>
      </c>
    </row>
    <row r="6" spans="1:9" x14ac:dyDescent="0.25">
      <c r="A6" s="55" t="s">
        <v>5</v>
      </c>
      <c r="B6" s="54" t="s">
        <v>6</v>
      </c>
      <c r="C6" s="54" t="s">
        <v>6</v>
      </c>
      <c r="D6" s="62" t="str">
        <f>IF(AND(B6="Yes", C6="No"), 1, "")</f>
        <v/>
      </c>
    </row>
    <row r="7" spans="1:9" x14ac:dyDescent="0.25">
      <c r="A7" s="55" t="s">
        <v>7</v>
      </c>
      <c r="B7" s="54" t="s">
        <v>6</v>
      </c>
      <c r="C7" s="54" t="s">
        <v>6</v>
      </c>
      <c r="D7" s="62" t="str">
        <f t="shared" ref="D7:D25" si="0">IF(AND(B7="Yes", C7="No"), 1, "")</f>
        <v/>
      </c>
    </row>
    <row r="8" spans="1:9" x14ac:dyDescent="0.25">
      <c r="A8" s="55" t="s">
        <v>8</v>
      </c>
      <c r="B8" s="54" t="s">
        <v>9</v>
      </c>
      <c r="C8" s="54" t="s">
        <v>6</v>
      </c>
      <c r="D8" s="62">
        <f t="shared" si="0"/>
        <v>1</v>
      </c>
    </row>
    <row r="9" spans="1:9" x14ac:dyDescent="0.25">
      <c r="A9" s="55" t="s">
        <v>10</v>
      </c>
      <c r="B9" s="54" t="s">
        <v>6</v>
      </c>
      <c r="C9" s="54" t="s">
        <v>6</v>
      </c>
      <c r="D9" s="62" t="str">
        <f t="shared" si="0"/>
        <v/>
      </c>
    </row>
    <row r="10" spans="1:9" x14ac:dyDescent="0.25">
      <c r="A10" s="55" t="s">
        <v>11</v>
      </c>
      <c r="B10" s="54" t="s">
        <v>6</v>
      </c>
      <c r="C10" s="54" t="s">
        <v>6</v>
      </c>
      <c r="D10" s="62" t="str">
        <f t="shared" si="0"/>
        <v/>
      </c>
    </row>
    <row r="11" spans="1:9" x14ac:dyDescent="0.25">
      <c r="A11" s="55" t="s">
        <v>12</v>
      </c>
      <c r="B11" s="54" t="s">
        <v>9</v>
      </c>
      <c r="C11" s="54" t="s">
        <v>9</v>
      </c>
      <c r="D11" s="62" t="str">
        <f t="shared" si="0"/>
        <v/>
      </c>
    </row>
    <row r="12" spans="1:9" x14ac:dyDescent="0.25">
      <c r="A12" s="55" t="s">
        <v>13</v>
      </c>
      <c r="B12" s="54" t="s">
        <v>9</v>
      </c>
      <c r="C12" s="54" t="s">
        <v>6</v>
      </c>
      <c r="D12" s="62">
        <f t="shared" si="0"/>
        <v>1</v>
      </c>
    </row>
    <row r="13" spans="1:9" x14ac:dyDescent="0.25">
      <c r="A13" s="55" t="s">
        <v>14</v>
      </c>
      <c r="B13" s="54" t="s">
        <v>9</v>
      </c>
      <c r="C13" s="54" t="s">
        <v>6</v>
      </c>
      <c r="D13" s="62">
        <f t="shared" si="0"/>
        <v>1</v>
      </c>
    </row>
    <row r="14" spans="1:9" x14ac:dyDescent="0.25">
      <c r="A14" s="55" t="s">
        <v>15</v>
      </c>
      <c r="B14" s="54" t="s">
        <v>9</v>
      </c>
      <c r="C14" s="54" t="s">
        <v>9</v>
      </c>
      <c r="D14" s="62" t="str">
        <f t="shared" si="0"/>
        <v/>
      </c>
    </row>
    <row r="15" spans="1:9" x14ac:dyDescent="0.25">
      <c r="A15" s="55" t="s">
        <v>16</v>
      </c>
      <c r="B15" s="54" t="s">
        <v>6</v>
      </c>
      <c r="C15" s="54" t="s">
        <v>6</v>
      </c>
      <c r="D15" s="62" t="str">
        <f t="shared" si="0"/>
        <v/>
      </c>
    </row>
    <row r="16" spans="1:9" x14ac:dyDescent="0.25">
      <c r="A16" s="55" t="s">
        <v>17</v>
      </c>
      <c r="B16" s="54" t="s">
        <v>9</v>
      </c>
      <c r="C16" s="54" t="s">
        <v>6</v>
      </c>
      <c r="D16" s="62">
        <f t="shared" si="0"/>
        <v>1</v>
      </c>
    </row>
    <row r="17" spans="1:4" x14ac:dyDescent="0.25">
      <c r="A17" s="55" t="s">
        <v>18</v>
      </c>
      <c r="B17" s="54" t="s">
        <v>9</v>
      </c>
      <c r="C17" s="54" t="s">
        <v>9</v>
      </c>
      <c r="D17" s="62" t="str">
        <f t="shared" si="0"/>
        <v/>
      </c>
    </row>
    <row r="18" spans="1:4" x14ac:dyDescent="0.25">
      <c r="A18" s="55" t="s">
        <v>19</v>
      </c>
      <c r="B18" s="54" t="s">
        <v>9</v>
      </c>
      <c r="C18" s="54" t="s">
        <v>6</v>
      </c>
      <c r="D18" s="62">
        <f t="shared" si="0"/>
        <v>1</v>
      </c>
    </row>
    <row r="19" spans="1:4" x14ac:dyDescent="0.25">
      <c r="A19" s="55" t="s">
        <v>20</v>
      </c>
      <c r="B19" s="54" t="s">
        <v>9</v>
      </c>
      <c r="C19" s="54" t="s">
        <v>6</v>
      </c>
      <c r="D19" s="62">
        <f t="shared" si="0"/>
        <v>1</v>
      </c>
    </row>
    <row r="20" spans="1:4" x14ac:dyDescent="0.25">
      <c r="A20" s="55" t="s">
        <v>21</v>
      </c>
      <c r="B20" s="54" t="s">
        <v>9</v>
      </c>
      <c r="C20" s="54" t="s">
        <v>9</v>
      </c>
      <c r="D20" s="62" t="str">
        <f t="shared" si="0"/>
        <v/>
      </c>
    </row>
    <row r="21" spans="1:4" x14ac:dyDescent="0.25">
      <c r="A21" s="55" t="s">
        <v>22</v>
      </c>
      <c r="B21" s="54" t="s">
        <v>9</v>
      </c>
      <c r="C21" s="54" t="s">
        <v>6</v>
      </c>
      <c r="D21" s="62">
        <f t="shared" si="0"/>
        <v>1</v>
      </c>
    </row>
    <row r="22" spans="1:4" x14ac:dyDescent="0.25">
      <c r="A22" s="55" t="s">
        <v>23</v>
      </c>
      <c r="B22" s="54" t="s">
        <v>9</v>
      </c>
      <c r="C22" s="54" t="s">
        <v>9</v>
      </c>
      <c r="D22" s="62" t="str">
        <f t="shared" si="0"/>
        <v/>
      </c>
    </row>
    <row r="23" spans="1:4" x14ac:dyDescent="0.25">
      <c r="A23" s="55" t="s">
        <v>24</v>
      </c>
      <c r="B23" s="54" t="s">
        <v>6</v>
      </c>
      <c r="C23" s="54" t="s">
        <v>6</v>
      </c>
      <c r="D23" s="62" t="str">
        <f t="shared" si="0"/>
        <v/>
      </c>
    </row>
    <row r="24" spans="1:4" x14ac:dyDescent="0.25">
      <c r="A24" s="55" t="s">
        <v>25</v>
      </c>
      <c r="B24" s="54" t="s">
        <v>6</v>
      </c>
      <c r="C24" s="54" t="s">
        <v>6</v>
      </c>
      <c r="D24" s="62" t="str">
        <f t="shared" si="0"/>
        <v/>
      </c>
    </row>
    <row r="25" spans="1:4" x14ac:dyDescent="0.25">
      <c r="A25" s="55" t="s">
        <v>26</v>
      </c>
      <c r="B25" s="54" t="s">
        <v>6</v>
      </c>
      <c r="C25" s="54" t="s">
        <v>6</v>
      </c>
      <c r="D25" s="62" t="str">
        <f t="shared" si="0"/>
        <v/>
      </c>
    </row>
    <row r="27" spans="1:4" s="63" customFormat="1" x14ac:dyDescent="0.25">
      <c r="A27" s="63" t="s">
        <v>27</v>
      </c>
      <c r="B27" s="61"/>
      <c r="C27" s="61"/>
      <c r="D27" s="61">
        <f>SUM(D6:D25)</f>
        <v>7</v>
      </c>
    </row>
  </sheetData>
  <mergeCells count="1">
    <mergeCell ref="A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F2B54-E0D9-412D-B20C-6D6C526A3564}">
  <dimension ref="A1:I55"/>
  <sheetViews>
    <sheetView workbookViewId="0"/>
  </sheetViews>
  <sheetFormatPr defaultRowHeight="15" x14ac:dyDescent="0.25"/>
  <cols>
    <col min="1" max="1" width="13.140625" style="12" customWidth="1"/>
    <col min="2" max="2" width="16.7109375" style="12" bestFit="1" customWidth="1"/>
    <col min="3" max="3" width="16" style="11" bestFit="1" customWidth="1"/>
    <col min="4" max="4" width="13.5703125" style="11" bestFit="1" customWidth="1"/>
    <col min="5" max="16384" width="9.140625" style="12"/>
  </cols>
  <sheetData>
    <row r="1" spans="1:9" ht="18.75" x14ac:dyDescent="0.3">
      <c r="A1" s="9" t="s">
        <v>28</v>
      </c>
      <c r="B1" s="10"/>
    </row>
    <row r="2" spans="1:9" ht="18.75" x14ac:dyDescent="0.3">
      <c r="A2" s="13" t="s">
        <v>29</v>
      </c>
      <c r="B2" s="14"/>
    </row>
    <row r="3" spans="1:9" ht="60.75" customHeight="1" x14ac:dyDescent="0.25">
      <c r="A3" s="47" t="s">
        <v>174</v>
      </c>
      <c r="B3" s="47"/>
      <c r="C3" s="47"/>
      <c r="D3" s="47"/>
      <c r="E3" s="47"/>
      <c r="F3" s="47"/>
      <c r="G3" s="47"/>
      <c r="H3" s="47"/>
      <c r="I3" s="47"/>
    </row>
    <row r="4" spans="1:9" x14ac:dyDescent="0.25">
      <c r="C4" s="45" t="s">
        <v>171</v>
      </c>
      <c r="D4" s="45" t="s">
        <v>176</v>
      </c>
    </row>
    <row r="5" spans="1:9" s="15" customFormat="1" x14ac:dyDescent="0.25">
      <c r="A5" s="15" t="s">
        <v>30</v>
      </c>
      <c r="B5" s="15" t="s">
        <v>31</v>
      </c>
      <c r="C5" s="16" t="s">
        <v>32</v>
      </c>
      <c r="D5" s="16" t="s">
        <v>175</v>
      </c>
    </row>
    <row r="6" spans="1:9" x14ac:dyDescent="0.25">
      <c r="A6" s="12" t="s">
        <v>33</v>
      </c>
      <c r="B6" s="12" t="s">
        <v>34</v>
      </c>
      <c r="C6" s="17" t="str">
        <f>_xlfn.IFS(B6="Visa", "In order", B6="Mastercard", "In order", B6="Switch", "In order", TRUE, "Contact client")</f>
        <v>In order</v>
      </c>
      <c r="D6" s="11" t="str">
        <f>_xlfn.IFS(OR(B6="Visa", B6="Mastercard", B6="Switch"), "In Order", TRUE, "Contact Client")</f>
        <v>In Order</v>
      </c>
    </row>
    <row r="7" spans="1:9" x14ac:dyDescent="0.25">
      <c r="A7" s="12" t="s">
        <v>35</v>
      </c>
      <c r="B7" s="12" t="s">
        <v>36</v>
      </c>
      <c r="C7" s="17" t="str">
        <f t="shared" ref="C7:C55" si="0">_xlfn.IFS(B7="Visa", "In order", B7="Mastercard", "In order", B7="Switch", "In order", TRUE, "Contact client")</f>
        <v>Contact client</v>
      </c>
      <c r="D7" s="11" t="str">
        <f t="shared" ref="D7:D55" si="1">_xlfn.IFS(OR(B7="Visa", B7="Mastercard", B7="Switch"), "In Order", TRUE, "Contact Client")</f>
        <v>Contact Client</v>
      </c>
    </row>
    <row r="8" spans="1:9" x14ac:dyDescent="0.25">
      <c r="A8" s="12" t="s">
        <v>37</v>
      </c>
      <c r="B8" s="12" t="s">
        <v>34</v>
      </c>
      <c r="C8" s="17" t="str">
        <f t="shared" si="0"/>
        <v>In order</v>
      </c>
      <c r="D8" s="11" t="str">
        <f t="shared" si="1"/>
        <v>In Order</v>
      </c>
    </row>
    <row r="9" spans="1:9" x14ac:dyDescent="0.25">
      <c r="A9" s="12" t="s">
        <v>38</v>
      </c>
      <c r="B9" s="12" t="s">
        <v>39</v>
      </c>
      <c r="C9" s="17" t="str">
        <f t="shared" si="0"/>
        <v>Contact client</v>
      </c>
      <c r="D9" s="11" t="str">
        <f t="shared" si="1"/>
        <v>Contact Client</v>
      </c>
    </row>
    <row r="10" spans="1:9" x14ac:dyDescent="0.25">
      <c r="A10" s="12" t="s">
        <v>40</v>
      </c>
      <c r="B10" s="12" t="s">
        <v>34</v>
      </c>
      <c r="C10" s="17" t="str">
        <f t="shared" si="0"/>
        <v>In order</v>
      </c>
      <c r="D10" s="11" t="str">
        <f t="shared" si="1"/>
        <v>In Order</v>
      </c>
    </row>
    <row r="11" spans="1:9" x14ac:dyDescent="0.25">
      <c r="A11" s="12" t="s">
        <v>41</v>
      </c>
      <c r="B11" s="12" t="s">
        <v>34</v>
      </c>
      <c r="C11" s="17" t="str">
        <f t="shared" si="0"/>
        <v>In order</v>
      </c>
      <c r="D11" s="11" t="str">
        <f t="shared" si="1"/>
        <v>In Order</v>
      </c>
    </row>
    <row r="12" spans="1:9" x14ac:dyDescent="0.25">
      <c r="A12" s="12" t="s">
        <v>42</v>
      </c>
      <c r="B12" s="12" t="s">
        <v>43</v>
      </c>
      <c r="C12" s="17" t="str">
        <f t="shared" si="0"/>
        <v>In order</v>
      </c>
      <c r="D12" s="11" t="str">
        <f t="shared" si="1"/>
        <v>In Order</v>
      </c>
    </row>
    <row r="13" spans="1:9" x14ac:dyDescent="0.25">
      <c r="A13" s="12" t="s">
        <v>44</v>
      </c>
      <c r="B13" s="12" t="s">
        <v>39</v>
      </c>
      <c r="C13" s="17" t="str">
        <f t="shared" si="0"/>
        <v>Contact client</v>
      </c>
      <c r="D13" s="11" t="str">
        <f t="shared" si="1"/>
        <v>Contact Client</v>
      </c>
    </row>
    <row r="14" spans="1:9" x14ac:dyDescent="0.25">
      <c r="A14" s="12" t="s">
        <v>45</v>
      </c>
      <c r="B14" s="12" t="s">
        <v>46</v>
      </c>
      <c r="C14" s="17" t="str">
        <f t="shared" si="0"/>
        <v>In order</v>
      </c>
      <c r="D14" s="11" t="str">
        <f t="shared" si="1"/>
        <v>In Order</v>
      </c>
    </row>
    <row r="15" spans="1:9" x14ac:dyDescent="0.25">
      <c r="A15" s="12" t="s">
        <v>47</v>
      </c>
      <c r="B15" s="12" t="s">
        <v>46</v>
      </c>
      <c r="C15" s="17" t="str">
        <f t="shared" si="0"/>
        <v>In order</v>
      </c>
      <c r="D15" s="11" t="str">
        <f t="shared" si="1"/>
        <v>In Order</v>
      </c>
    </row>
    <row r="16" spans="1:9" x14ac:dyDescent="0.25">
      <c r="A16" s="12" t="s">
        <v>48</v>
      </c>
      <c r="B16" s="12" t="s">
        <v>34</v>
      </c>
      <c r="C16" s="17" t="str">
        <f t="shared" si="0"/>
        <v>In order</v>
      </c>
      <c r="D16" s="11" t="str">
        <f t="shared" si="1"/>
        <v>In Order</v>
      </c>
    </row>
    <row r="17" spans="1:4" x14ac:dyDescent="0.25">
      <c r="A17" s="12" t="s">
        <v>49</v>
      </c>
      <c r="B17" s="12" t="s">
        <v>50</v>
      </c>
      <c r="C17" s="17" t="str">
        <f t="shared" si="0"/>
        <v>Contact client</v>
      </c>
      <c r="D17" s="11" t="str">
        <f t="shared" si="1"/>
        <v>Contact Client</v>
      </c>
    </row>
    <row r="18" spans="1:4" x14ac:dyDescent="0.25">
      <c r="A18" s="12" t="s">
        <v>51</v>
      </c>
      <c r="B18" s="12" t="s">
        <v>34</v>
      </c>
      <c r="C18" s="17" t="str">
        <f t="shared" si="0"/>
        <v>In order</v>
      </c>
      <c r="D18" s="11" t="str">
        <f t="shared" si="1"/>
        <v>In Order</v>
      </c>
    </row>
    <row r="19" spans="1:4" x14ac:dyDescent="0.25">
      <c r="A19" s="12" t="s">
        <v>52</v>
      </c>
      <c r="B19" s="12" t="s">
        <v>34</v>
      </c>
      <c r="C19" s="17" t="str">
        <f t="shared" si="0"/>
        <v>In order</v>
      </c>
      <c r="D19" s="11" t="str">
        <f t="shared" si="1"/>
        <v>In Order</v>
      </c>
    </row>
    <row r="20" spans="1:4" x14ac:dyDescent="0.25">
      <c r="A20" s="12" t="s">
        <v>53</v>
      </c>
      <c r="B20" s="12" t="s">
        <v>39</v>
      </c>
      <c r="C20" s="17" t="str">
        <f t="shared" si="0"/>
        <v>Contact client</v>
      </c>
      <c r="D20" s="11" t="str">
        <f t="shared" si="1"/>
        <v>Contact Client</v>
      </c>
    </row>
    <row r="21" spans="1:4" x14ac:dyDescent="0.25">
      <c r="A21" s="12" t="s">
        <v>54</v>
      </c>
      <c r="B21" s="12" t="s">
        <v>34</v>
      </c>
      <c r="C21" s="17" t="str">
        <f t="shared" si="0"/>
        <v>In order</v>
      </c>
      <c r="D21" s="11" t="str">
        <f t="shared" si="1"/>
        <v>In Order</v>
      </c>
    </row>
    <row r="22" spans="1:4" x14ac:dyDescent="0.25">
      <c r="A22" s="12" t="s">
        <v>55</v>
      </c>
      <c r="B22" s="12" t="s">
        <v>50</v>
      </c>
      <c r="C22" s="17" t="str">
        <f t="shared" si="0"/>
        <v>Contact client</v>
      </c>
      <c r="D22" s="11" t="str">
        <f t="shared" si="1"/>
        <v>Contact Client</v>
      </c>
    </row>
    <row r="23" spans="1:4" x14ac:dyDescent="0.25">
      <c r="A23" s="12" t="s">
        <v>56</v>
      </c>
      <c r="B23" s="12" t="s">
        <v>34</v>
      </c>
      <c r="C23" s="17" t="str">
        <f t="shared" si="0"/>
        <v>In order</v>
      </c>
      <c r="D23" s="11" t="str">
        <f t="shared" si="1"/>
        <v>In Order</v>
      </c>
    </row>
    <row r="24" spans="1:4" x14ac:dyDescent="0.25">
      <c r="A24" s="12" t="s">
        <v>57</v>
      </c>
      <c r="B24" s="12" t="s">
        <v>34</v>
      </c>
      <c r="C24" s="17" t="str">
        <f t="shared" si="0"/>
        <v>In order</v>
      </c>
      <c r="D24" s="11" t="str">
        <f t="shared" si="1"/>
        <v>In Order</v>
      </c>
    </row>
    <row r="25" spans="1:4" x14ac:dyDescent="0.25">
      <c r="A25" s="12" t="s">
        <v>58</v>
      </c>
      <c r="B25" s="12" t="s">
        <v>43</v>
      </c>
      <c r="C25" s="17" t="str">
        <f t="shared" si="0"/>
        <v>In order</v>
      </c>
      <c r="D25" s="11" t="str">
        <f t="shared" si="1"/>
        <v>In Order</v>
      </c>
    </row>
    <row r="26" spans="1:4" x14ac:dyDescent="0.25">
      <c r="A26" s="12" t="s">
        <v>59</v>
      </c>
      <c r="B26" s="12" t="s">
        <v>50</v>
      </c>
      <c r="C26" s="17" t="str">
        <f t="shared" si="0"/>
        <v>Contact client</v>
      </c>
      <c r="D26" s="11" t="str">
        <f t="shared" si="1"/>
        <v>Contact Client</v>
      </c>
    </row>
    <row r="27" spans="1:4" x14ac:dyDescent="0.25">
      <c r="A27" s="12" t="s">
        <v>60</v>
      </c>
      <c r="B27" s="12" t="s">
        <v>34</v>
      </c>
      <c r="C27" s="17" t="str">
        <f t="shared" si="0"/>
        <v>In order</v>
      </c>
      <c r="D27" s="11" t="str">
        <f t="shared" si="1"/>
        <v>In Order</v>
      </c>
    </row>
    <row r="28" spans="1:4" x14ac:dyDescent="0.25">
      <c r="A28" s="12" t="s">
        <v>61</v>
      </c>
      <c r="B28" s="12" t="s">
        <v>62</v>
      </c>
      <c r="C28" s="17" t="str">
        <f t="shared" si="0"/>
        <v>Contact client</v>
      </c>
      <c r="D28" s="11" t="str">
        <f t="shared" si="1"/>
        <v>Contact Client</v>
      </c>
    </row>
    <row r="29" spans="1:4" x14ac:dyDescent="0.25">
      <c r="A29" s="12" t="s">
        <v>63</v>
      </c>
      <c r="B29" s="12" t="s">
        <v>43</v>
      </c>
      <c r="C29" s="17" t="str">
        <f t="shared" si="0"/>
        <v>In order</v>
      </c>
      <c r="D29" s="11" t="str">
        <f t="shared" si="1"/>
        <v>In Order</v>
      </c>
    </row>
    <row r="30" spans="1:4" x14ac:dyDescent="0.25">
      <c r="A30" s="12" t="s">
        <v>64</v>
      </c>
      <c r="B30" s="12" t="s">
        <v>43</v>
      </c>
      <c r="C30" s="17" t="str">
        <f t="shared" si="0"/>
        <v>In order</v>
      </c>
      <c r="D30" s="11" t="str">
        <f t="shared" si="1"/>
        <v>In Order</v>
      </c>
    </row>
    <row r="31" spans="1:4" x14ac:dyDescent="0.25">
      <c r="A31" s="12" t="s">
        <v>65</v>
      </c>
      <c r="B31" s="12" t="s">
        <v>46</v>
      </c>
      <c r="C31" s="17" t="str">
        <f t="shared" si="0"/>
        <v>In order</v>
      </c>
      <c r="D31" s="11" t="str">
        <f t="shared" si="1"/>
        <v>In Order</v>
      </c>
    </row>
    <row r="32" spans="1:4" x14ac:dyDescent="0.25">
      <c r="A32" s="12" t="s">
        <v>66</v>
      </c>
      <c r="B32" s="12" t="s">
        <v>34</v>
      </c>
      <c r="C32" s="17" t="str">
        <f t="shared" si="0"/>
        <v>In order</v>
      </c>
      <c r="D32" s="11" t="str">
        <f t="shared" si="1"/>
        <v>In Order</v>
      </c>
    </row>
    <row r="33" spans="1:4" x14ac:dyDescent="0.25">
      <c r="A33" s="12" t="s">
        <v>67</v>
      </c>
      <c r="B33" s="12" t="s">
        <v>62</v>
      </c>
      <c r="C33" s="17" t="str">
        <f t="shared" si="0"/>
        <v>Contact client</v>
      </c>
      <c r="D33" s="11" t="str">
        <f t="shared" si="1"/>
        <v>Contact Client</v>
      </c>
    </row>
    <row r="34" spans="1:4" x14ac:dyDescent="0.25">
      <c r="A34" s="12" t="s">
        <v>68</v>
      </c>
      <c r="B34" s="12" t="s">
        <v>39</v>
      </c>
      <c r="C34" s="17" t="str">
        <f t="shared" si="0"/>
        <v>Contact client</v>
      </c>
      <c r="D34" s="11" t="str">
        <f t="shared" si="1"/>
        <v>Contact Client</v>
      </c>
    </row>
    <row r="35" spans="1:4" x14ac:dyDescent="0.25">
      <c r="A35" s="12" t="s">
        <v>69</v>
      </c>
      <c r="B35" s="12" t="s">
        <v>34</v>
      </c>
      <c r="C35" s="17" t="str">
        <f t="shared" si="0"/>
        <v>In order</v>
      </c>
      <c r="D35" s="11" t="str">
        <f t="shared" si="1"/>
        <v>In Order</v>
      </c>
    </row>
    <row r="36" spans="1:4" x14ac:dyDescent="0.25">
      <c r="A36" s="12" t="s">
        <v>5</v>
      </c>
      <c r="B36" s="12" t="s">
        <v>43</v>
      </c>
      <c r="C36" s="17" t="str">
        <f t="shared" si="0"/>
        <v>In order</v>
      </c>
      <c r="D36" s="11" t="str">
        <f t="shared" si="1"/>
        <v>In Order</v>
      </c>
    </row>
    <row r="37" spans="1:4" x14ac:dyDescent="0.25">
      <c r="A37" s="12" t="s">
        <v>7</v>
      </c>
      <c r="B37" s="12" t="s">
        <v>34</v>
      </c>
      <c r="C37" s="17" t="str">
        <f t="shared" si="0"/>
        <v>In order</v>
      </c>
      <c r="D37" s="11" t="str">
        <f t="shared" si="1"/>
        <v>In Order</v>
      </c>
    </row>
    <row r="38" spans="1:4" x14ac:dyDescent="0.25">
      <c r="A38" s="12" t="s">
        <v>8</v>
      </c>
      <c r="B38" s="12" t="s">
        <v>34</v>
      </c>
      <c r="C38" s="17" t="str">
        <f t="shared" si="0"/>
        <v>In order</v>
      </c>
      <c r="D38" s="11" t="str">
        <f t="shared" si="1"/>
        <v>In Order</v>
      </c>
    </row>
    <row r="39" spans="1:4" x14ac:dyDescent="0.25">
      <c r="A39" s="12" t="s">
        <v>10</v>
      </c>
      <c r="B39" s="12" t="s">
        <v>34</v>
      </c>
      <c r="C39" s="17" t="str">
        <f t="shared" si="0"/>
        <v>In order</v>
      </c>
      <c r="D39" s="11" t="str">
        <f t="shared" si="1"/>
        <v>In Order</v>
      </c>
    </row>
    <row r="40" spans="1:4" x14ac:dyDescent="0.25">
      <c r="A40" s="12" t="s">
        <v>11</v>
      </c>
      <c r="B40" s="12" t="s">
        <v>46</v>
      </c>
      <c r="C40" s="17" t="str">
        <f t="shared" si="0"/>
        <v>In order</v>
      </c>
      <c r="D40" s="11" t="str">
        <f t="shared" si="1"/>
        <v>In Order</v>
      </c>
    </row>
    <row r="41" spans="1:4" x14ac:dyDescent="0.25">
      <c r="A41" s="12" t="s">
        <v>12</v>
      </c>
      <c r="B41" s="12" t="s">
        <v>50</v>
      </c>
      <c r="C41" s="17" t="str">
        <f t="shared" si="0"/>
        <v>Contact client</v>
      </c>
      <c r="D41" s="11" t="str">
        <f t="shared" si="1"/>
        <v>Contact Client</v>
      </c>
    </row>
    <row r="42" spans="1:4" x14ac:dyDescent="0.25">
      <c r="A42" s="12" t="s">
        <v>13</v>
      </c>
      <c r="B42" s="12" t="s">
        <v>34</v>
      </c>
      <c r="C42" s="17" t="str">
        <f t="shared" si="0"/>
        <v>In order</v>
      </c>
      <c r="D42" s="11" t="str">
        <f t="shared" si="1"/>
        <v>In Order</v>
      </c>
    </row>
    <row r="43" spans="1:4" x14ac:dyDescent="0.25">
      <c r="A43" s="12" t="s">
        <v>14</v>
      </c>
      <c r="B43" s="12" t="s">
        <v>50</v>
      </c>
      <c r="C43" s="17" t="str">
        <f t="shared" si="0"/>
        <v>Contact client</v>
      </c>
      <c r="D43" s="11" t="str">
        <f t="shared" si="1"/>
        <v>Contact Client</v>
      </c>
    </row>
    <row r="44" spans="1:4" x14ac:dyDescent="0.25">
      <c r="A44" s="12" t="s">
        <v>15</v>
      </c>
      <c r="B44" s="12" t="s">
        <v>46</v>
      </c>
      <c r="C44" s="17" t="str">
        <f t="shared" si="0"/>
        <v>In order</v>
      </c>
      <c r="D44" s="11" t="str">
        <f t="shared" si="1"/>
        <v>In Order</v>
      </c>
    </row>
    <row r="45" spans="1:4" x14ac:dyDescent="0.25">
      <c r="A45" s="12" t="s">
        <v>16</v>
      </c>
      <c r="B45" s="12" t="s">
        <v>46</v>
      </c>
      <c r="C45" s="17" t="str">
        <f t="shared" si="0"/>
        <v>In order</v>
      </c>
      <c r="D45" s="11" t="str">
        <f t="shared" si="1"/>
        <v>In Order</v>
      </c>
    </row>
    <row r="46" spans="1:4" x14ac:dyDescent="0.25">
      <c r="A46" s="12" t="s">
        <v>17</v>
      </c>
      <c r="B46" s="12" t="s">
        <v>62</v>
      </c>
      <c r="C46" s="17" t="str">
        <f t="shared" si="0"/>
        <v>Contact client</v>
      </c>
      <c r="D46" s="11" t="str">
        <f t="shared" si="1"/>
        <v>Contact Client</v>
      </c>
    </row>
    <row r="47" spans="1:4" x14ac:dyDescent="0.25">
      <c r="A47" s="12" t="s">
        <v>18</v>
      </c>
      <c r="B47" s="12" t="s">
        <v>34</v>
      </c>
      <c r="C47" s="17" t="str">
        <f t="shared" si="0"/>
        <v>In order</v>
      </c>
      <c r="D47" s="11" t="str">
        <f t="shared" si="1"/>
        <v>In Order</v>
      </c>
    </row>
    <row r="48" spans="1:4" x14ac:dyDescent="0.25">
      <c r="A48" s="12" t="s">
        <v>19</v>
      </c>
      <c r="B48" s="12" t="s">
        <v>50</v>
      </c>
      <c r="C48" s="17" t="str">
        <f t="shared" si="0"/>
        <v>Contact client</v>
      </c>
      <c r="D48" s="11" t="str">
        <f t="shared" si="1"/>
        <v>Contact Client</v>
      </c>
    </row>
    <row r="49" spans="1:4" x14ac:dyDescent="0.25">
      <c r="A49" s="12" t="s">
        <v>20</v>
      </c>
      <c r="B49" s="12" t="s">
        <v>34</v>
      </c>
      <c r="C49" s="17" t="str">
        <f t="shared" si="0"/>
        <v>In order</v>
      </c>
      <c r="D49" s="11" t="str">
        <f t="shared" si="1"/>
        <v>In Order</v>
      </c>
    </row>
    <row r="50" spans="1:4" x14ac:dyDescent="0.25">
      <c r="A50" s="12" t="s">
        <v>21</v>
      </c>
      <c r="B50" s="12" t="s">
        <v>50</v>
      </c>
      <c r="C50" s="17" t="str">
        <f t="shared" si="0"/>
        <v>Contact client</v>
      </c>
      <c r="D50" s="11" t="str">
        <f t="shared" si="1"/>
        <v>Contact Client</v>
      </c>
    </row>
    <row r="51" spans="1:4" x14ac:dyDescent="0.25">
      <c r="A51" s="12" t="s">
        <v>22</v>
      </c>
      <c r="B51" s="12" t="s">
        <v>34</v>
      </c>
      <c r="C51" s="17" t="str">
        <f t="shared" si="0"/>
        <v>In order</v>
      </c>
      <c r="D51" s="11" t="str">
        <f t="shared" si="1"/>
        <v>In Order</v>
      </c>
    </row>
    <row r="52" spans="1:4" x14ac:dyDescent="0.25">
      <c r="A52" s="12" t="s">
        <v>23</v>
      </c>
      <c r="B52" s="12" t="s">
        <v>34</v>
      </c>
      <c r="C52" s="17" t="str">
        <f t="shared" si="0"/>
        <v>In order</v>
      </c>
      <c r="D52" s="11" t="str">
        <f t="shared" si="1"/>
        <v>In Order</v>
      </c>
    </row>
    <row r="53" spans="1:4" x14ac:dyDescent="0.25">
      <c r="A53" s="12" t="s">
        <v>24</v>
      </c>
      <c r="B53" s="12" t="s">
        <v>43</v>
      </c>
      <c r="C53" s="17" t="str">
        <f t="shared" si="0"/>
        <v>In order</v>
      </c>
      <c r="D53" s="11" t="str">
        <f t="shared" si="1"/>
        <v>In Order</v>
      </c>
    </row>
    <row r="54" spans="1:4" x14ac:dyDescent="0.25">
      <c r="A54" s="12" t="s">
        <v>25</v>
      </c>
      <c r="B54" s="12" t="s">
        <v>62</v>
      </c>
      <c r="C54" s="17" t="str">
        <f t="shared" si="0"/>
        <v>Contact client</v>
      </c>
      <c r="D54" s="11" t="str">
        <f t="shared" si="1"/>
        <v>Contact Client</v>
      </c>
    </row>
    <row r="55" spans="1:4" x14ac:dyDescent="0.25">
      <c r="A55" s="12" t="s">
        <v>26</v>
      </c>
      <c r="B55" s="12" t="s">
        <v>34</v>
      </c>
      <c r="C55" s="17" t="str">
        <f t="shared" si="0"/>
        <v>In order</v>
      </c>
      <c r="D55" s="11" t="str">
        <f t="shared" si="1"/>
        <v>In Order</v>
      </c>
    </row>
  </sheetData>
  <mergeCells count="1">
    <mergeCell ref="A3:I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A636C4-AA3A-46C9-8ED4-EC55FC6AB5A6}">
  <dimension ref="A1:I45"/>
  <sheetViews>
    <sheetView workbookViewId="0"/>
  </sheetViews>
  <sheetFormatPr defaultRowHeight="15" x14ac:dyDescent="0.25"/>
  <cols>
    <col min="1" max="1" width="16.85546875" customWidth="1"/>
    <col min="2" max="2" width="10.42578125" style="3" bestFit="1" customWidth="1"/>
    <col min="3" max="3" width="11.28515625" style="3" bestFit="1" customWidth="1"/>
    <col min="4" max="4" width="10.5703125" style="3" bestFit="1" customWidth="1"/>
    <col min="5" max="5" width="9.7109375" style="3" bestFit="1" customWidth="1"/>
    <col min="6" max="6" width="13.140625" style="3" bestFit="1" customWidth="1"/>
    <col min="7" max="7" width="11" bestFit="1" customWidth="1"/>
  </cols>
  <sheetData>
    <row r="1" spans="1:9" ht="18.75" x14ac:dyDescent="0.3">
      <c r="A1" s="1" t="s">
        <v>70</v>
      </c>
      <c r="B1" s="2"/>
      <c r="C1" s="2"/>
      <c r="D1" s="2"/>
    </row>
    <row r="2" spans="1:9" ht="18.75" x14ac:dyDescent="0.3">
      <c r="A2" s="4" t="s">
        <v>71</v>
      </c>
      <c r="B2" s="5"/>
      <c r="C2" s="5"/>
      <c r="D2" s="5"/>
    </row>
    <row r="3" spans="1:9" ht="46.5" customHeight="1" x14ac:dyDescent="0.25">
      <c r="A3" s="46" t="s">
        <v>72</v>
      </c>
      <c r="B3" s="46"/>
      <c r="C3" s="46"/>
      <c r="D3" s="46"/>
      <c r="E3" s="46"/>
      <c r="F3" s="46"/>
      <c r="G3" s="46"/>
      <c r="H3" s="46"/>
      <c r="I3" s="46"/>
    </row>
    <row r="4" spans="1:9" x14ac:dyDescent="0.25">
      <c r="A4" t="s">
        <v>73</v>
      </c>
    </row>
    <row r="5" spans="1:9" ht="30" customHeight="1" x14ac:dyDescent="0.25">
      <c r="A5" s="48" t="s">
        <v>74</v>
      </c>
      <c r="B5" s="48"/>
      <c r="C5" s="48"/>
      <c r="D5" s="48"/>
      <c r="E5" s="48"/>
      <c r="F5" s="48"/>
      <c r="G5" s="48"/>
      <c r="H5" s="48"/>
      <c r="I5" s="48"/>
    </row>
    <row r="6" spans="1:9" ht="29.25" customHeight="1" x14ac:dyDescent="0.25">
      <c r="A6" s="48" t="s">
        <v>75</v>
      </c>
      <c r="B6" s="48"/>
      <c r="C6" s="48"/>
      <c r="D6" s="48"/>
      <c r="E6" s="48"/>
      <c r="F6" s="48"/>
      <c r="G6" s="48"/>
      <c r="H6" s="48"/>
      <c r="I6" s="48"/>
    </row>
    <row r="7" spans="1:9" x14ac:dyDescent="0.25">
      <c r="E7" s="18" t="s">
        <v>76</v>
      </c>
      <c r="F7" s="18" t="s">
        <v>77</v>
      </c>
      <c r="G7" s="18" t="s">
        <v>78</v>
      </c>
    </row>
    <row r="8" spans="1:9" ht="30" x14ac:dyDescent="0.25">
      <c r="A8" s="7" t="s">
        <v>79</v>
      </c>
      <c r="B8" s="7" t="s">
        <v>80</v>
      </c>
      <c r="C8" s="7" t="s">
        <v>81</v>
      </c>
      <c r="D8" s="7" t="s">
        <v>82</v>
      </c>
      <c r="E8" s="7" t="s">
        <v>83</v>
      </c>
      <c r="F8" s="19" t="s">
        <v>84</v>
      </c>
      <c r="G8" s="7" t="s">
        <v>85</v>
      </c>
    </row>
    <row r="9" spans="1:9" x14ac:dyDescent="0.25">
      <c r="A9" t="s">
        <v>86</v>
      </c>
      <c r="B9" s="20">
        <v>0.91</v>
      </c>
      <c r="C9" s="20">
        <v>0.95</v>
      </c>
      <c r="D9" s="20">
        <v>0.51</v>
      </c>
      <c r="E9" s="8" t="str">
        <f>IF(D9&gt;=0.5, "Pass", "Fail")</f>
        <v>Pass</v>
      </c>
      <c r="F9" s="8" t="str">
        <f>IF(E9="Pass", "", IF(OR(B9&gt;0.75,C9&gt;0.8), "Yes", "No"))</f>
        <v/>
      </c>
      <c r="G9" s="8" t="str">
        <f>IF(D9&gt;=0.5,"Pass",IF(OR(B9&gt;0.75,C9&gt;0.8),"2nd Exam","Fail"))</f>
        <v>Pass</v>
      </c>
    </row>
    <row r="10" spans="1:9" x14ac:dyDescent="0.25">
      <c r="A10" t="s">
        <v>87</v>
      </c>
      <c r="B10" s="20">
        <v>0.93</v>
      </c>
      <c r="C10" s="20">
        <v>0.64</v>
      </c>
      <c r="D10" s="20">
        <v>0.49</v>
      </c>
      <c r="E10" s="8" t="str">
        <f t="shared" ref="E10:E43" si="0">IF(D10&gt;=0.5, "Pass", "Fail")</f>
        <v>Fail</v>
      </c>
      <c r="F10" s="8" t="str">
        <f t="shared" ref="F10:F43" si="1">IF(E10="Pass", "", IF(OR(B10&gt;0.75,C10&gt;0.8), "Yes", "No"))</f>
        <v>Yes</v>
      </c>
      <c r="G10" s="8" t="str">
        <f t="shared" ref="G10:G43" si="2">IF(D10&gt;=0.5,"Pass",IF(OR(B10&gt;0.75,C10&gt;0.8),"2nd Exam","Fail"))</f>
        <v>2nd Exam</v>
      </c>
    </row>
    <row r="11" spans="1:9" x14ac:dyDescent="0.25">
      <c r="A11" t="s">
        <v>88</v>
      </c>
      <c r="B11" s="20">
        <v>0.42</v>
      </c>
      <c r="C11" s="20">
        <v>0.59</v>
      </c>
      <c r="D11" s="20">
        <v>0.27</v>
      </c>
      <c r="E11" s="8" t="str">
        <f t="shared" si="0"/>
        <v>Fail</v>
      </c>
      <c r="F11" s="8" t="str">
        <f t="shared" si="1"/>
        <v>No</v>
      </c>
      <c r="G11" s="8" t="str">
        <f t="shared" si="2"/>
        <v>Fail</v>
      </c>
    </row>
    <row r="12" spans="1:9" x14ac:dyDescent="0.25">
      <c r="A12" t="s">
        <v>89</v>
      </c>
      <c r="B12" s="20">
        <v>0.56000000000000005</v>
      </c>
      <c r="C12" s="20">
        <v>0.98</v>
      </c>
      <c r="D12" s="20">
        <v>0.63</v>
      </c>
      <c r="E12" s="8" t="str">
        <f t="shared" si="0"/>
        <v>Pass</v>
      </c>
      <c r="F12" s="8" t="str">
        <f t="shared" si="1"/>
        <v/>
      </c>
      <c r="G12" s="8" t="str">
        <f t="shared" si="2"/>
        <v>Pass</v>
      </c>
    </row>
    <row r="13" spans="1:9" x14ac:dyDescent="0.25">
      <c r="A13" t="s">
        <v>90</v>
      </c>
      <c r="B13" s="20">
        <v>0.49</v>
      </c>
      <c r="C13" s="20">
        <v>0.81</v>
      </c>
      <c r="D13" s="20">
        <v>0.47</v>
      </c>
      <c r="E13" s="8" t="str">
        <f t="shared" si="0"/>
        <v>Fail</v>
      </c>
      <c r="F13" s="8" t="str">
        <f t="shared" si="1"/>
        <v>Yes</v>
      </c>
      <c r="G13" s="8" t="str">
        <f t="shared" si="2"/>
        <v>2nd Exam</v>
      </c>
    </row>
    <row r="14" spans="1:9" x14ac:dyDescent="0.25">
      <c r="A14" t="s">
        <v>91</v>
      </c>
      <c r="B14" s="20">
        <v>0.81</v>
      </c>
      <c r="C14" s="20">
        <v>0.7</v>
      </c>
      <c r="D14" s="20">
        <v>0.6</v>
      </c>
      <c r="E14" s="8" t="str">
        <f t="shared" si="0"/>
        <v>Pass</v>
      </c>
      <c r="F14" s="8" t="str">
        <f t="shared" si="1"/>
        <v/>
      </c>
      <c r="G14" s="8" t="str">
        <f t="shared" si="2"/>
        <v>Pass</v>
      </c>
    </row>
    <row r="15" spans="1:9" x14ac:dyDescent="0.25">
      <c r="A15" t="s">
        <v>92</v>
      </c>
      <c r="B15" s="20">
        <v>0.26</v>
      </c>
      <c r="C15" s="20">
        <v>0.66</v>
      </c>
      <c r="D15" s="20">
        <v>0.41</v>
      </c>
      <c r="E15" s="8" t="str">
        <f t="shared" si="0"/>
        <v>Fail</v>
      </c>
      <c r="F15" s="8" t="str">
        <f t="shared" si="1"/>
        <v>No</v>
      </c>
      <c r="G15" s="8" t="str">
        <f t="shared" si="2"/>
        <v>Fail</v>
      </c>
    </row>
    <row r="16" spans="1:9" x14ac:dyDescent="0.25">
      <c r="A16" t="s">
        <v>93</v>
      </c>
      <c r="B16" s="20">
        <v>0.47</v>
      </c>
      <c r="C16" s="20">
        <v>0.97</v>
      </c>
      <c r="D16" s="20">
        <v>0.67</v>
      </c>
      <c r="E16" s="8" t="str">
        <f t="shared" si="0"/>
        <v>Pass</v>
      </c>
      <c r="F16" s="8" t="str">
        <f t="shared" si="1"/>
        <v/>
      </c>
      <c r="G16" s="8" t="str">
        <f t="shared" si="2"/>
        <v>Pass</v>
      </c>
    </row>
    <row r="17" spans="1:8" x14ac:dyDescent="0.25">
      <c r="A17" t="s">
        <v>94</v>
      </c>
      <c r="B17" s="20">
        <v>0.95</v>
      </c>
      <c r="C17" s="20">
        <v>0.76</v>
      </c>
      <c r="D17" s="20">
        <v>0.42</v>
      </c>
      <c r="E17" s="8" t="str">
        <f t="shared" si="0"/>
        <v>Fail</v>
      </c>
      <c r="F17" s="8" t="str">
        <f t="shared" si="1"/>
        <v>Yes</v>
      </c>
      <c r="G17" s="8" t="str">
        <f t="shared" si="2"/>
        <v>2nd Exam</v>
      </c>
    </row>
    <row r="18" spans="1:8" x14ac:dyDescent="0.25">
      <c r="A18" t="s">
        <v>95</v>
      </c>
      <c r="B18" s="20">
        <v>0.8</v>
      </c>
      <c r="C18" s="20">
        <v>0.51</v>
      </c>
      <c r="D18" s="20">
        <v>0.33</v>
      </c>
      <c r="E18" s="8" t="str">
        <f t="shared" si="0"/>
        <v>Fail</v>
      </c>
      <c r="F18" s="8" t="str">
        <f t="shared" si="1"/>
        <v>Yes</v>
      </c>
      <c r="G18" s="8" t="str">
        <f t="shared" si="2"/>
        <v>2nd Exam</v>
      </c>
    </row>
    <row r="19" spans="1:8" x14ac:dyDescent="0.25">
      <c r="A19" t="s">
        <v>96</v>
      </c>
      <c r="B19" s="20">
        <v>0.2</v>
      </c>
      <c r="C19" s="20">
        <v>0.81</v>
      </c>
      <c r="D19" s="20">
        <v>0.82</v>
      </c>
      <c r="E19" s="8" t="str">
        <f t="shared" si="0"/>
        <v>Pass</v>
      </c>
      <c r="F19" s="8" t="str">
        <f t="shared" si="1"/>
        <v/>
      </c>
      <c r="G19" s="8" t="str">
        <f t="shared" si="2"/>
        <v>Pass</v>
      </c>
    </row>
    <row r="20" spans="1:8" x14ac:dyDescent="0.25">
      <c r="A20" t="s">
        <v>97</v>
      </c>
      <c r="B20" s="20">
        <v>0.81</v>
      </c>
      <c r="C20" s="20">
        <v>0.74</v>
      </c>
      <c r="D20" s="20">
        <v>0.28000000000000003</v>
      </c>
      <c r="E20" s="8" t="str">
        <f t="shared" si="0"/>
        <v>Fail</v>
      </c>
      <c r="F20" s="8" t="str">
        <f t="shared" si="1"/>
        <v>Yes</v>
      </c>
      <c r="G20" s="8" t="str">
        <f t="shared" si="2"/>
        <v>2nd Exam</v>
      </c>
    </row>
    <row r="21" spans="1:8" x14ac:dyDescent="0.25">
      <c r="A21" t="s">
        <v>98</v>
      </c>
      <c r="B21" s="20">
        <v>0.7</v>
      </c>
      <c r="C21" s="20">
        <v>0.68</v>
      </c>
      <c r="D21" s="20">
        <v>0.43</v>
      </c>
      <c r="E21" s="8" t="str">
        <f t="shared" si="0"/>
        <v>Fail</v>
      </c>
      <c r="F21" s="8" t="str">
        <f t="shared" si="1"/>
        <v>No</v>
      </c>
      <c r="G21" s="8" t="str">
        <f t="shared" si="2"/>
        <v>Fail</v>
      </c>
    </row>
    <row r="22" spans="1:8" x14ac:dyDescent="0.25">
      <c r="A22" t="s">
        <v>99</v>
      </c>
      <c r="B22" s="20">
        <v>0.37</v>
      </c>
      <c r="C22" s="20">
        <v>0.57999999999999996</v>
      </c>
      <c r="D22" s="21">
        <v>0.5</v>
      </c>
      <c r="E22" s="8" t="str">
        <f t="shared" si="0"/>
        <v>Pass</v>
      </c>
      <c r="F22" s="8" t="str">
        <f t="shared" si="1"/>
        <v/>
      </c>
      <c r="G22" s="8" t="str">
        <f t="shared" si="2"/>
        <v>Pass</v>
      </c>
      <c r="H22" s="22" t="str">
        <f>IF(E22="Fail", "NOTE - This student should pass, see below note", "")</f>
        <v/>
      </c>
    </row>
    <row r="23" spans="1:8" x14ac:dyDescent="0.25">
      <c r="A23" t="s">
        <v>100</v>
      </c>
      <c r="B23" s="20">
        <v>0.49</v>
      </c>
      <c r="C23" s="20">
        <v>0.63</v>
      </c>
      <c r="D23" s="20">
        <v>0.63</v>
      </c>
      <c r="E23" s="8" t="str">
        <f t="shared" si="0"/>
        <v>Pass</v>
      </c>
      <c r="F23" s="8" t="str">
        <f t="shared" si="1"/>
        <v/>
      </c>
      <c r="G23" s="8" t="str">
        <f t="shared" si="2"/>
        <v>Pass</v>
      </c>
    </row>
    <row r="24" spans="1:8" x14ac:dyDescent="0.25">
      <c r="A24" t="s">
        <v>101</v>
      </c>
      <c r="B24" s="20">
        <v>0.37</v>
      </c>
      <c r="C24" s="20">
        <v>0.93</v>
      </c>
      <c r="D24" s="20">
        <v>0.57999999999999996</v>
      </c>
      <c r="E24" s="8" t="str">
        <f t="shared" si="0"/>
        <v>Pass</v>
      </c>
      <c r="F24" s="8" t="str">
        <f t="shared" si="1"/>
        <v/>
      </c>
      <c r="G24" s="8" t="str">
        <f t="shared" si="2"/>
        <v>Pass</v>
      </c>
    </row>
    <row r="25" spans="1:8" x14ac:dyDescent="0.25">
      <c r="A25" t="s">
        <v>102</v>
      </c>
      <c r="B25" s="20">
        <v>0.82</v>
      </c>
      <c r="C25" s="20">
        <v>0.76</v>
      </c>
      <c r="D25" s="20">
        <v>0.4</v>
      </c>
      <c r="E25" s="8" t="str">
        <f t="shared" si="0"/>
        <v>Fail</v>
      </c>
      <c r="F25" s="8" t="str">
        <f t="shared" si="1"/>
        <v>Yes</v>
      </c>
      <c r="G25" s="8" t="str">
        <f t="shared" si="2"/>
        <v>2nd Exam</v>
      </c>
    </row>
    <row r="26" spans="1:8" x14ac:dyDescent="0.25">
      <c r="A26" t="s">
        <v>103</v>
      </c>
      <c r="B26" s="20">
        <v>0.39</v>
      </c>
      <c r="C26" s="20">
        <v>0.63</v>
      </c>
      <c r="D26" s="20">
        <v>0.6</v>
      </c>
      <c r="E26" s="8" t="str">
        <f t="shared" si="0"/>
        <v>Pass</v>
      </c>
      <c r="F26" s="8" t="str">
        <f t="shared" si="1"/>
        <v/>
      </c>
      <c r="G26" s="8" t="str">
        <f t="shared" si="2"/>
        <v>Pass</v>
      </c>
    </row>
    <row r="27" spans="1:8" x14ac:dyDescent="0.25">
      <c r="A27" t="s">
        <v>104</v>
      </c>
      <c r="B27" s="20">
        <v>0.39</v>
      </c>
      <c r="C27" s="20">
        <v>0.63</v>
      </c>
      <c r="D27" s="20">
        <v>0.35</v>
      </c>
      <c r="E27" s="8" t="str">
        <f t="shared" si="0"/>
        <v>Fail</v>
      </c>
      <c r="F27" s="8" t="str">
        <f t="shared" si="1"/>
        <v>No</v>
      </c>
      <c r="G27" s="8" t="str">
        <f t="shared" si="2"/>
        <v>Fail</v>
      </c>
    </row>
    <row r="28" spans="1:8" x14ac:dyDescent="0.25">
      <c r="A28" t="s">
        <v>105</v>
      </c>
      <c r="B28" s="20">
        <v>0.78</v>
      </c>
      <c r="C28" s="20">
        <v>0.57999999999999996</v>
      </c>
      <c r="D28" s="21">
        <v>0.5</v>
      </c>
      <c r="E28" s="8" t="str">
        <f t="shared" si="0"/>
        <v>Pass</v>
      </c>
      <c r="F28" s="8" t="str">
        <f t="shared" si="1"/>
        <v/>
      </c>
      <c r="G28" s="8" t="str">
        <f t="shared" si="2"/>
        <v>Pass</v>
      </c>
      <c r="H28" s="22" t="str">
        <f>IF(E28="Fail", "NOTE - This student should pass, see below note", "")</f>
        <v/>
      </c>
    </row>
    <row r="29" spans="1:8" x14ac:dyDescent="0.25">
      <c r="A29" t="s">
        <v>106</v>
      </c>
      <c r="B29" s="20">
        <v>0.84</v>
      </c>
      <c r="C29" s="20">
        <v>0.69</v>
      </c>
      <c r="D29" s="20">
        <v>0.88</v>
      </c>
      <c r="E29" s="8" t="str">
        <f t="shared" si="0"/>
        <v>Pass</v>
      </c>
      <c r="F29" s="8" t="str">
        <f t="shared" si="1"/>
        <v/>
      </c>
      <c r="G29" s="8" t="str">
        <f t="shared" si="2"/>
        <v>Pass</v>
      </c>
    </row>
    <row r="30" spans="1:8" x14ac:dyDescent="0.25">
      <c r="A30" t="s">
        <v>107</v>
      </c>
      <c r="B30" s="20">
        <v>0.21</v>
      </c>
      <c r="C30" s="20">
        <v>0.82</v>
      </c>
      <c r="D30" s="20">
        <v>0.79</v>
      </c>
      <c r="E30" s="8" t="str">
        <f t="shared" si="0"/>
        <v>Pass</v>
      </c>
      <c r="F30" s="8" t="str">
        <f t="shared" si="1"/>
        <v/>
      </c>
      <c r="G30" s="8" t="str">
        <f t="shared" si="2"/>
        <v>Pass</v>
      </c>
    </row>
    <row r="31" spans="1:8" x14ac:dyDescent="0.25">
      <c r="A31" t="s">
        <v>108</v>
      </c>
      <c r="B31" s="20">
        <v>0.37</v>
      </c>
      <c r="C31" s="20">
        <v>0.96</v>
      </c>
      <c r="D31" s="20">
        <v>0.69</v>
      </c>
      <c r="E31" s="8" t="str">
        <f t="shared" si="0"/>
        <v>Pass</v>
      </c>
      <c r="F31" s="8" t="str">
        <f t="shared" si="1"/>
        <v/>
      </c>
      <c r="G31" s="8" t="str">
        <f t="shared" si="2"/>
        <v>Pass</v>
      </c>
    </row>
    <row r="32" spans="1:8" x14ac:dyDescent="0.25">
      <c r="A32" t="s">
        <v>109</v>
      </c>
      <c r="B32" s="20">
        <v>0.37</v>
      </c>
      <c r="C32" s="20">
        <v>0.91</v>
      </c>
      <c r="D32" s="20">
        <v>0.73</v>
      </c>
      <c r="E32" s="8" t="str">
        <f t="shared" si="0"/>
        <v>Pass</v>
      </c>
      <c r="F32" s="8" t="str">
        <f t="shared" si="1"/>
        <v/>
      </c>
      <c r="G32" s="8" t="str">
        <f t="shared" si="2"/>
        <v>Pass</v>
      </c>
    </row>
    <row r="33" spans="1:9" x14ac:dyDescent="0.25">
      <c r="A33" t="s">
        <v>110</v>
      </c>
      <c r="B33" s="20">
        <v>0.7</v>
      </c>
      <c r="C33" s="20">
        <v>0.89</v>
      </c>
      <c r="D33" s="20">
        <v>0.25</v>
      </c>
      <c r="E33" s="8" t="str">
        <f t="shared" si="0"/>
        <v>Fail</v>
      </c>
      <c r="F33" s="8" t="str">
        <f t="shared" si="1"/>
        <v>Yes</v>
      </c>
      <c r="G33" s="8" t="str">
        <f t="shared" si="2"/>
        <v>2nd Exam</v>
      </c>
    </row>
    <row r="34" spans="1:9" x14ac:dyDescent="0.25">
      <c r="A34" t="s">
        <v>111</v>
      </c>
      <c r="B34" s="20">
        <v>0.25</v>
      </c>
      <c r="C34" s="20">
        <v>0.96</v>
      </c>
      <c r="D34" s="20">
        <v>0.45</v>
      </c>
      <c r="E34" s="8" t="str">
        <f t="shared" si="0"/>
        <v>Fail</v>
      </c>
      <c r="F34" s="8" t="str">
        <f t="shared" si="1"/>
        <v>Yes</v>
      </c>
      <c r="G34" s="8" t="str">
        <f t="shared" si="2"/>
        <v>2nd Exam</v>
      </c>
    </row>
    <row r="35" spans="1:9" x14ac:dyDescent="0.25">
      <c r="A35" t="s">
        <v>112</v>
      </c>
      <c r="B35" s="20">
        <v>0.5</v>
      </c>
      <c r="C35" s="20">
        <v>0.89</v>
      </c>
      <c r="D35" s="20">
        <v>0.55000000000000004</v>
      </c>
      <c r="E35" s="8" t="str">
        <f t="shared" si="0"/>
        <v>Pass</v>
      </c>
      <c r="F35" s="8" t="str">
        <f t="shared" si="1"/>
        <v/>
      </c>
      <c r="G35" s="8" t="str">
        <f t="shared" si="2"/>
        <v>Pass</v>
      </c>
    </row>
    <row r="36" spans="1:9" x14ac:dyDescent="0.25">
      <c r="A36" t="s">
        <v>113</v>
      </c>
      <c r="B36" s="20">
        <v>0.51</v>
      </c>
      <c r="C36" s="20">
        <v>0.7</v>
      </c>
      <c r="D36" s="20">
        <v>0.68</v>
      </c>
      <c r="E36" s="8" t="str">
        <f t="shared" si="0"/>
        <v>Pass</v>
      </c>
      <c r="F36" s="8" t="str">
        <f t="shared" si="1"/>
        <v/>
      </c>
      <c r="G36" s="8" t="str">
        <f t="shared" si="2"/>
        <v>Pass</v>
      </c>
    </row>
    <row r="37" spans="1:9" x14ac:dyDescent="0.25">
      <c r="A37" t="s">
        <v>41</v>
      </c>
      <c r="B37" s="20">
        <v>0.96</v>
      </c>
      <c r="C37" s="20">
        <v>0.77</v>
      </c>
      <c r="D37" s="20">
        <v>0.76</v>
      </c>
      <c r="E37" s="8" t="str">
        <f t="shared" si="0"/>
        <v>Pass</v>
      </c>
      <c r="F37" s="8" t="str">
        <f t="shared" si="1"/>
        <v/>
      </c>
      <c r="G37" s="8" t="str">
        <f t="shared" si="2"/>
        <v>Pass</v>
      </c>
    </row>
    <row r="38" spans="1:9" x14ac:dyDescent="0.25">
      <c r="A38" t="s">
        <v>114</v>
      </c>
      <c r="B38" s="20">
        <v>0.96</v>
      </c>
      <c r="C38" s="20">
        <v>0.52</v>
      </c>
      <c r="D38" s="20">
        <v>0.36</v>
      </c>
      <c r="E38" s="8" t="str">
        <f t="shared" si="0"/>
        <v>Fail</v>
      </c>
      <c r="F38" s="8" t="str">
        <f t="shared" si="1"/>
        <v>Yes</v>
      </c>
      <c r="G38" s="8" t="str">
        <f t="shared" si="2"/>
        <v>2nd Exam</v>
      </c>
    </row>
    <row r="39" spans="1:9" x14ac:dyDescent="0.25">
      <c r="A39" t="s">
        <v>115</v>
      </c>
      <c r="B39" s="20">
        <v>0.56000000000000005</v>
      </c>
      <c r="C39" s="20">
        <v>0.62</v>
      </c>
      <c r="D39" s="20">
        <v>0.28999999999999998</v>
      </c>
      <c r="E39" s="8" t="str">
        <f t="shared" si="0"/>
        <v>Fail</v>
      </c>
      <c r="F39" s="8" t="str">
        <f t="shared" si="1"/>
        <v>No</v>
      </c>
      <c r="G39" s="8" t="str">
        <f t="shared" si="2"/>
        <v>Fail</v>
      </c>
    </row>
    <row r="40" spans="1:9" x14ac:dyDescent="0.25">
      <c r="A40" t="s">
        <v>102</v>
      </c>
      <c r="B40" s="20">
        <v>0.7</v>
      </c>
      <c r="C40" s="20">
        <v>0.52</v>
      </c>
      <c r="D40" s="20">
        <v>0.79</v>
      </c>
      <c r="E40" s="8" t="str">
        <f t="shared" si="0"/>
        <v>Pass</v>
      </c>
      <c r="F40" s="8" t="str">
        <f t="shared" si="1"/>
        <v/>
      </c>
      <c r="G40" s="8" t="str">
        <f t="shared" si="2"/>
        <v>Pass</v>
      </c>
    </row>
    <row r="41" spans="1:9" x14ac:dyDescent="0.25">
      <c r="A41" t="s">
        <v>116</v>
      </c>
      <c r="B41" s="20">
        <v>0.37</v>
      </c>
      <c r="C41" s="20">
        <v>0.88</v>
      </c>
      <c r="D41" s="20">
        <v>0.42</v>
      </c>
      <c r="E41" s="8" t="str">
        <f t="shared" si="0"/>
        <v>Fail</v>
      </c>
      <c r="F41" s="8" t="str">
        <f t="shared" si="1"/>
        <v>Yes</v>
      </c>
      <c r="G41" s="8" t="str">
        <f t="shared" si="2"/>
        <v>2nd Exam</v>
      </c>
    </row>
    <row r="42" spans="1:9" x14ac:dyDescent="0.25">
      <c r="A42" t="s">
        <v>117</v>
      </c>
      <c r="B42" s="20">
        <v>0.39</v>
      </c>
      <c r="C42" s="20">
        <v>0.84</v>
      </c>
      <c r="D42" s="20">
        <v>0.47</v>
      </c>
      <c r="E42" s="8" t="str">
        <f t="shared" si="0"/>
        <v>Fail</v>
      </c>
      <c r="F42" s="8" t="str">
        <f t="shared" si="1"/>
        <v>Yes</v>
      </c>
      <c r="G42" s="8" t="str">
        <f t="shared" si="2"/>
        <v>2nd Exam</v>
      </c>
    </row>
    <row r="43" spans="1:9" x14ac:dyDescent="0.25">
      <c r="A43" t="s">
        <v>118</v>
      </c>
      <c r="B43" s="20">
        <v>0.86</v>
      </c>
      <c r="C43" s="20">
        <v>0.75</v>
      </c>
      <c r="D43" s="20">
        <v>0.65</v>
      </c>
      <c r="E43" s="8" t="str">
        <f t="shared" si="0"/>
        <v>Pass</v>
      </c>
      <c r="F43" s="8" t="str">
        <f t="shared" si="1"/>
        <v/>
      </c>
      <c r="G43" s="8" t="str">
        <f t="shared" si="2"/>
        <v>Pass</v>
      </c>
    </row>
    <row r="45" spans="1:9" ht="29.25" customHeight="1" x14ac:dyDescent="0.25">
      <c r="A45" s="49" t="s">
        <v>177</v>
      </c>
      <c r="B45" s="49"/>
      <c r="C45" s="49"/>
      <c r="D45" s="49"/>
      <c r="E45" s="49"/>
      <c r="F45" s="49"/>
      <c r="G45" s="49"/>
      <c r="H45" s="49"/>
      <c r="I45" s="49"/>
    </row>
  </sheetData>
  <mergeCells count="4">
    <mergeCell ref="A3:I3"/>
    <mergeCell ref="A5:I5"/>
    <mergeCell ref="A6:I6"/>
    <mergeCell ref="A45:I45"/>
  </mergeCells>
  <conditionalFormatting sqref="D9:D19 D32:D43">
    <cfRule type="cellIs" dxfId="1" priority="2" operator="equal">
      <formula>0.5</formula>
    </cfRule>
  </conditionalFormatting>
  <conditionalFormatting sqref="H20">
    <cfRule type="expression" dxfId="0" priority="1">
      <formula>AND($D$9=0.5, $E$9="Fail")</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2159A-6D44-4BF6-8717-8E8AEF2EFB3C}">
  <dimension ref="A1:J47"/>
  <sheetViews>
    <sheetView topLeftCell="A13" workbookViewId="0"/>
  </sheetViews>
  <sheetFormatPr defaultRowHeight="15" x14ac:dyDescent="0.25"/>
  <cols>
    <col min="1" max="1" width="16" customWidth="1"/>
    <col min="2" max="2" width="10.5703125" bestFit="1" customWidth="1"/>
    <col min="3" max="3" width="15.85546875" bestFit="1" customWidth="1"/>
    <col min="4" max="4" width="14" bestFit="1" customWidth="1"/>
    <col min="5" max="5" width="16.42578125" style="23" bestFit="1" customWidth="1"/>
    <col min="6" max="6" width="15" bestFit="1" customWidth="1"/>
    <col min="7" max="8" width="15" customWidth="1"/>
  </cols>
  <sheetData>
    <row r="1" spans="1:10" ht="18.75" x14ac:dyDescent="0.3">
      <c r="A1" s="1" t="s">
        <v>119</v>
      </c>
    </row>
    <row r="2" spans="1:10" ht="18.75" x14ac:dyDescent="0.3">
      <c r="A2" s="4" t="s">
        <v>120</v>
      </c>
    </row>
    <row r="3" spans="1:10" ht="32.25" customHeight="1" x14ac:dyDescent="0.25">
      <c r="A3" s="46" t="s">
        <v>121</v>
      </c>
      <c r="B3" s="46"/>
      <c r="C3" s="46"/>
      <c r="D3" s="46"/>
      <c r="E3" s="46"/>
      <c r="F3" s="46"/>
      <c r="G3" s="46"/>
      <c r="H3" s="46"/>
      <c r="I3" s="46"/>
      <c r="J3" s="46"/>
    </row>
    <row r="4" spans="1:10" x14ac:dyDescent="0.25">
      <c r="A4" s="46" t="s">
        <v>122</v>
      </c>
      <c r="B4" s="46"/>
      <c r="C4" s="46"/>
      <c r="D4" s="46"/>
      <c r="E4" s="46"/>
      <c r="F4" s="46"/>
      <c r="G4" s="46"/>
      <c r="H4" s="46"/>
      <c r="I4" s="46"/>
      <c r="J4" s="46"/>
    </row>
    <row r="5" spans="1:10" x14ac:dyDescent="0.25">
      <c r="A5" s="46" t="s">
        <v>123</v>
      </c>
      <c r="B5" s="46"/>
      <c r="C5" s="46"/>
      <c r="D5" s="46"/>
      <c r="E5" s="46"/>
      <c r="F5" s="46"/>
      <c r="G5" s="46"/>
      <c r="H5" s="46"/>
      <c r="I5" s="46"/>
      <c r="J5" s="46"/>
    </row>
    <row r="6" spans="1:10" x14ac:dyDescent="0.25">
      <c r="A6" s="46" t="s">
        <v>124</v>
      </c>
      <c r="B6" s="46"/>
      <c r="C6" s="46"/>
      <c r="D6" s="46"/>
      <c r="E6" s="46"/>
      <c r="F6" s="46"/>
      <c r="G6" s="46"/>
      <c r="H6" s="46"/>
      <c r="I6" s="46"/>
      <c r="J6" s="46"/>
    </row>
    <row r="7" spans="1:10" ht="31.5" customHeight="1" x14ac:dyDescent="0.25">
      <c r="A7" s="46" t="s">
        <v>125</v>
      </c>
      <c r="B7" s="46"/>
      <c r="C7" s="46"/>
      <c r="D7" s="46"/>
      <c r="E7" s="46"/>
      <c r="F7" s="46"/>
      <c r="G7" s="46"/>
      <c r="H7" s="46"/>
      <c r="I7" s="46"/>
      <c r="J7" s="46"/>
    </row>
    <row r="8" spans="1:10" ht="46.5" customHeight="1" x14ac:dyDescent="0.25">
      <c r="A8" s="46" t="s">
        <v>126</v>
      </c>
      <c r="B8" s="46"/>
      <c r="C8" s="46"/>
      <c r="D8" s="46"/>
      <c r="E8" s="46"/>
      <c r="F8" s="46"/>
      <c r="G8" s="46"/>
      <c r="H8" s="46"/>
      <c r="I8" s="46"/>
      <c r="J8" s="46"/>
    </row>
    <row r="9" spans="1:10" x14ac:dyDescent="0.25">
      <c r="A9" s="24"/>
      <c r="B9" s="24"/>
      <c r="C9" s="24"/>
      <c r="D9" s="24"/>
      <c r="E9" s="24"/>
      <c r="F9" s="24"/>
      <c r="G9" s="24"/>
      <c r="H9" s="24"/>
      <c r="I9" s="24"/>
      <c r="J9" s="24"/>
    </row>
    <row r="10" spans="1:10" x14ac:dyDescent="0.25">
      <c r="A10" s="6"/>
      <c r="B10" s="6"/>
      <c r="C10" s="6"/>
      <c r="D10" s="6"/>
      <c r="E10" s="25"/>
      <c r="F10" s="6"/>
      <c r="G10" s="6"/>
      <c r="H10" s="6"/>
      <c r="I10" s="6"/>
      <c r="J10" s="6"/>
    </row>
    <row r="11" spans="1:10" x14ac:dyDescent="0.25">
      <c r="A11" s="50" t="s">
        <v>127</v>
      </c>
      <c r="B11" s="50"/>
      <c r="C11" s="26" t="s">
        <v>128</v>
      </c>
      <c r="D11" s="6"/>
      <c r="E11" s="25"/>
      <c r="F11" s="6"/>
      <c r="G11" s="6"/>
      <c r="H11" s="6"/>
      <c r="I11" s="6"/>
      <c r="J11" s="6"/>
    </row>
    <row r="12" spans="1:10" x14ac:dyDescent="0.25">
      <c r="A12" s="27">
        <v>0</v>
      </c>
      <c r="B12" s="27">
        <v>50000</v>
      </c>
      <c r="C12" s="28">
        <v>0</v>
      </c>
      <c r="D12" s="6"/>
      <c r="E12" s="25"/>
      <c r="F12" s="6"/>
      <c r="G12" s="6"/>
      <c r="H12" s="6"/>
      <c r="I12" s="6"/>
      <c r="J12" s="6"/>
    </row>
    <row r="13" spans="1:10" x14ac:dyDescent="0.25">
      <c r="A13" s="27">
        <v>50000</v>
      </c>
      <c r="B13" s="27">
        <v>65000</v>
      </c>
      <c r="C13" s="28">
        <v>0.05</v>
      </c>
      <c r="D13" s="6"/>
      <c r="E13" s="25"/>
      <c r="F13" s="6"/>
      <c r="G13" s="6"/>
      <c r="H13" s="6"/>
      <c r="I13" s="6"/>
      <c r="J13" s="6"/>
    </row>
    <row r="14" spans="1:10" x14ac:dyDescent="0.25">
      <c r="A14" s="27">
        <v>65000</v>
      </c>
      <c r="B14" s="27">
        <v>80000</v>
      </c>
      <c r="C14" s="28">
        <v>0.1</v>
      </c>
      <c r="D14" s="6"/>
      <c r="E14" s="25"/>
      <c r="F14" s="6"/>
      <c r="G14" s="6"/>
      <c r="H14" s="6"/>
      <c r="I14" s="6"/>
      <c r="J14" s="6"/>
    </row>
    <row r="15" spans="1:10" x14ac:dyDescent="0.25">
      <c r="A15" s="29"/>
      <c r="B15" s="29"/>
      <c r="C15" s="30"/>
      <c r="D15" s="6"/>
      <c r="E15" s="25"/>
      <c r="F15" s="31" t="s">
        <v>78</v>
      </c>
      <c r="G15" s="31"/>
      <c r="H15" s="31"/>
      <c r="I15" s="6"/>
      <c r="J15" s="6"/>
    </row>
    <row r="16" spans="1:10" x14ac:dyDescent="0.25">
      <c r="C16" s="18" t="s">
        <v>76</v>
      </c>
      <c r="D16" s="18" t="s">
        <v>129</v>
      </c>
      <c r="E16" s="18" t="s">
        <v>130</v>
      </c>
      <c r="F16" s="18" t="s">
        <v>131</v>
      </c>
      <c r="G16" s="18"/>
      <c r="H16" s="18"/>
    </row>
    <row r="17" spans="1:8" x14ac:dyDescent="0.25">
      <c r="A17" s="7" t="s">
        <v>132</v>
      </c>
      <c r="B17" s="7" t="s">
        <v>133</v>
      </c>
      <c r="C17" s="7" t="s">
        <v>134</v>
      </c>
      <c r="D17" s="7" t="s">
        <v>135</v>
      </c>
      <c r="E17" s="32" t="s">
        <v>136</v>
      </c>
      <c r="F17" s="7" t="s">
        <v>136</v>
      </c>
      <c r="G17" s="7"/>
      <c r="H17" s="7"/>
    </row>
    <row r="18" spans="1:8" x14ac:dyDescent="0.25">
      <c r="A18" t="s">
        <v>137</v>
      </c>
      <c r="B18" s="33">
        <v>72765</v>
      </c>
      <c r="C18" s="34" t="str">
        <f>IF(B18&gt;$B$12, "Yes", "No")</f>
        <v>Yes</v>
      </c>
      <c r="D18" s="35">
        <f>IF(B18&lt;$B$12, $C$12, IF(B18&lt;$B$13, $C$13, $C$14))</f>
        <v>0.1</v>
      </c>
      <c r="E18" s="36">
        <f>(B18-$B$12)*D18</f>
        <v>2276.5</v>
      </c>
      <c r="F18" s="36">
        <f>IF(B18&lt;$B$12, 0, IF(B18&lt;$B$13, (B18-$B$12)*$C$13, (B18-$B$12)*$C$14))</f>
        <v>2276.5</v>
      </c>
      <c r="G18" s="23"/>
      <c r="H18" s="23"/>
    </row>
    <row r="19" spans="1:8" x14ac:dyDescent="0.25">
      <c r="A19" t="s">
        <v>138</v>
      </c>
      <c r="B19" s="33">
        <v>48006</v>
      </c>
      <c r="C19" s="34" t="str">
        <f t="shared" ref="C19:C42" si="0">IF(B19&gt;$B$12, "Yes", "No")</f>
        <v>No</v>
      </c>
      <c r="D19" s="35">
        <f t="shared" ref="D19:D42" si="1">IF(B19&lt;$B$12, $C$12, IF(B19&lt;$B$13, $C$13, $C$14))</f>
        <v>0</v>
      </c>
      <c r="E19" s="36">
        <f t="shared" ref="E19:E42" si="2">(B19-$B$12)*D19</f>
        <v>0</v>
      </c>
      <c r="F19" s="36">
        <f t="shared" ref="F19:F42" si="3">IF(B19&lt;$B$12, 0, IF(B19&lt;$B$13, (B19-$B$12)*$C$13, (B19-$B$12)*$C$14))</f>
        <v>0</v>
      </c>
      <c r="G19" s="23"/>
      <c r="H19" s="23"/>
    </row>
    <row r="20" spans="1:8" x14ac:dyDescent="0.25">
      <c r="A20" t="s">
        <v>139</v>
      </c>
      <c r="B20" s="33">
        <v>32740</v>
      </c>
      <c r="C20" s="34" t="str">
        <f t="shared" si="0"/>
        <v>No</v>
      </c>
      <c r="D20" s="35">
        <f t="shared" si="1"/>
        <v>0</v>
      </c>
      <c r="E20" s="36">
        <f t="shared" si="2"/>
        <v>0</v>
      </c>
      <c r="F20" s="36">
        <f t="shared" si="3"/>
        <v>0</v>
      </c>
      <c r="G20" s="23"/>
      <c r="H20" s="23"/>
    </row>
    <row r="21" spans="1:8" x14ac:dyDescent="0.25">
      <c r="A21" t="s">
        <v>140</v>
      </c>
      <c r="B21" s="33">
        <v>44643</v>
      </c>
      <c r="C21" s="34" t="str">
        <f t="shared" si="0"/>
        <v>No</v>
      </c>
      <c r="D21" s="35">
        <f t="shared" si="1"/>
        <v>0</v>
      </c>
      <c r="E21" s="36">
        <f t="shared" si="2"/>
        <v>0</v>
      </c>
      <c r="F21" s="36">
        <f t="shared" si="3"/>
        <v>0</v>
      </c>
      <c r="G21" s="23"/>
      <c r="H21" s="23"/>
    </row>
    <row r="22" spans="1:8" x14ac:dyDescent="0.25">
      <c r="A22" t="s">
        <v>141</v>
      </c>
      <c r="B22" s="33">
        <v>49659</v>
      </c>
      <c r="C22" s="34" t="str">
        <f t="shared" si="0"/>
        <v>No</v>
      </c>
      <c r="D22" s="35">
        <f t="shared" si="1"/>
        <v>0</v>
      </c>
      <c r="E22" s="36">
        <f t="shared" si="2"/>
        <v>0</v>
      </c>
      <c r="F22" s="36">
        <f t="shared" si="3"/>
        <v>0</v>
      </c>
      <c r="G22" s="23"/>
      <c r="H22" s="23"/>
    </row>
    <row r="23" spans="1:8" x14ac:dyDescent="0.25">
      <c r="A23" t="s">
        <v>142</v>
      </c>
      <c r="B23" s="33">
        <v>38737</v>
      </c>
      <c r="C23" s="34" t="str">
        <f t="shared" si="0"/>
        <v>No</v>
      </c>
      <c r="D23" s="35">
        <f t="shared" si="1"/>
        <v>0</v>
      </c>
      <c r="E23" s="36">
        <f t="shared" si="2"/>
        <v>0</v>
      </c>
      <c r="F23" s="36">
        <f t="shared" si="3"/>
        <v>0</v>
      </c>
      <c r="G23" s="23"/>
      <c r="H23" s="23"/>
    </row>
    <row r="24" spans="1:8" x14ac:dyDescent="0.25">
      <c r="A24" t="s">
        <v>143</v>
      </c>
      <c r="B24" s="33">
        <v>53465</v>
      </c>
      <c r="C24" s="34" t="str">
        <f t="shared" si="0"/>
        <v>Yes</v>
      </c>
      <c r="D24" s="35">
        <f t="shared" si="1"/>
        <v>0.05</v>
      </c>
      <c r="E24" s="36">
        <f t="shared" si="2"/>
        <v>173.25</v>
      </c>
      <c r="F24" s="36">
        <f t="shared" si="3"/>
        <v>173.25</v>
      </c>
      <c r="G24" s="23"/>
      <c r="H24" s="23"/>
    </row>
    <row r="25" spans="1:8" x14ac:dyDescent="0.25">
      <c r="A25" t="s">
        <v>38</v>
      </c>
      <c r="B25" s="33">
        <v>60290</v>
      </c>
      <c r="C25" s="34" t="str">
        <f t="shared" si="0"/>
        <v>Yes</v>
      </c>
      <c r="D25" s="35">
        <f t="shared" si="1"/>
        <v>0.05</v>
      </c>
      <c r="E25" s="36">
        <f t="shared" si="2"/>
        <v>514.5</v>
      </c>
      <c r="F25" s="36">
        <f t="shared" si="3"/>
        <v>514.5</v>
      </c>
      <c r="G25" s="23"/>
      <c r="H25" s="23"/>
    </row>
    <row r="26" spans="1:8" x14ac:dyDescent="0.25">
      <c r="A26" t="s">
        <v>144</v>
      </c>
      <c r="B26" s="33">
        <v>71924</v>
      </c>
      <c r="C26" s="34" t="str">
        <f t="shared" si="0"/>
        <v>Yes</v>
      </c>
      <c r="D26" s="35">
        <f t="shared" si="1"/>
        <v>0.1</v>
      </c>
      <c r="E26" s="36">
        <f t="shared" si="2"/>
        <v>2192.4</v>
      </c>
      <c r="F26" s="36">
        <f t="shared" si="3"/>
        <v>2192.4</v>
      </c>
      <c r="G26" s="23"/>
      <c r="H26" s="23"/>
    </row>
    <row r="27" spans="1:8" x14ac:dyDescent="0.25">
      <c r="A27" t="s">
        <v>145</v>
      </c>
      <c r="B27" s="33">
        <v>30832</v>
      </c>
      <c r="C27" s="34" t="str">
        <f t="shared" si="0"/>
        <v>No</v>
      </c>
      <c r="D27" s="35">
        <f t="shared" si="1"/>
        <v>0</v>
      </c>
      <c r="E27" s="36">
        <f t="shared" si="2"/>
        <v>0</v>
      </c>
      <c r="F27" s="36">
        <f t="shared" si="3"/>
        <v>0</v>
      </c>
      <c r="G27" s="23"/>
      <c r="H27" s="23"/>
    </row>
    <row r="28" spans="1:8" x14ac:dyDescent="0.25">
      <c r="A28" t="s">
        <v>146</v>
      </c>
      <c r="B28" s="33">
        <v>31741</v>
      </c>
      <c r="C28" s="34" t="str">
        <f t="shared" si="0"/>
        <v>No</v>
      </c>
      <c r="D28" s="35">
        <f t="shared" si="1"/>
        <v>0</v>
      </c>
      <c r="E28" s="36">
        <f t="shared" si="2"/>
        <v>0</v>
      </c>
      <c r="F28" s="36">
        <f t="shared" si="3"/>
        <v>0</v>
      </c>
      <c r="G28" s="23"/>
      <c r="H28" s="23"/>
    </row>
    <row r="29" spans="1:8" x14ac:dyDescent="0.25">
      <c r="A29" t="s">
        <v>147</v>
      </c>
      <c r="B29" s="33">
        <v>62019</v>
      </c>
      <c r="C29" s="34" t="str">
        <f t="shared" si="0"/>
        <v>Yes</v>
      </c>
      <c r="D29" s="35">
        <f t="shared" si="1"/>
        <v>0.05</v>
      </c>
      <c r="E29" s="36">
        <f t="shared" si="2"/>
        <v>600.95000000000005</v>
      </c>
      <c r="F29" s="36">
        <f t="shared" si="3"/>
        <v>600.95000000000005</v>
      </c>
      <c r="G29" s="23"/>
      <c r="H29" s="23"/>
    </row>
    <row r="30" spans="1:8" x14ac:dyDescent="0.25">
      <c r="A30" t="s">
        <v>148</v>
      </c>
      <c r="B30" s="33">
        <v>68113</v>
      </c>
      <c r="C30" s="34" t="str">
        <f t="shared" si="0"/>
        <v>Yes</v>
      </c>
      <c r="D30" s="35">
        <f t="shared" si="1"/>
        <v>0.1</v>
      </c>
      <c r="E30" s="36">
        <f t="shared" si="2"/>
        <v>1811.3000000000002</v>
      </c>
      <c r="F30" s="36">
        <f t="shared" si="3"/>
        <v>1811.3000000000002</v>
      </c>
      <c r="G30" s="23"/>
      <c r="H30" s="23"/>
    </row>
    <row r="31" spans="1:8" x14ac:dyDescent="0.25">
      <c r="A31" t="s">
        <v>149</v>
      </c>
      <c r="B31" s="33">
        <v>46085</v>
      </c>
      <c r="C31" s="34" t="str">
        <f t="shared" si="0"/>
        <v>No</v>
      </c>
      <c r="D31" s="35">
        <f t="shared" si="1"/>
        <v>0</v>
      </c>
      <c r="E31" s="36">
        <f t="shared" si="2"/>
        <v>0</v>
      </c>
      <c r="F31" s="36">
        <f t="shared" si="3"/>
        <v>0</v>
      </c>
      <c r="G31" s="23"/>
      <c r="H31" s="23"/>
    </row>
    <row r="32" spans="1:8" x14ac:dyDescent="0.25">
      <c r="A32" t="s">
        <v>150</v>
      </c>
      <c r="B32" s="33">
        <v>45739</v>
      </c>
      <c r="C32" s="34" t="str">
        <f t="shared" si="0"/>
        <v>No</v>
      </c>
      <c r="D32" s="35">
        <f t="shared" si="1"/>
        <v>0</v>
      </c>
      <c r="E32" s="36">
        <f t="shared" si="2"/>
        <v>0</v>
      </c>
      <c r="F32" s="36">
        <f t="shared" si="3"/>
        <v>0</v>
      </c>
      <c r="G32" s="23"/>
      <c r="H32" s="23"/>
    </row>
    <row r="33" spans="1:10" x14ac:dyDescent="0.25">
      <c r="A33" t="s">
        <v>151</v>
      </c>
      <c r="B33" s="33">
        <v>47961</v>
      </c>
      <c r="C33" s="34" t="str">
        <f t="shared" si="0"/>
        <v>No</v>
      </c>
      <c r="D33" s="35">
        <f t="shared" si="1"/>
        <v>0</v>
      </c>
      <c r="E33" s="36">
        <f t="shared" si="2"/>
        <v>0</v>
      </c>
      <c r="F33" s="36">
        <f t="shared" si="3"/>
        <v>0</v>
      </c>
      <c r="G33" s="23"/>
      <c r="H33" s="23"/>
    </row>
    <row r="34" spans="1:10" x14ac:dyDescent="0.25">
      <c r="A34" t="s">
        <v>152</v>
      </c>
      <c r="B34" s="33">
        <v>36077</v>
      </c>
      <c r="C34" s="34" t="str">
        <f t="shared" si="0"/>
        <v>No</v>
      </c>
      <c r="D34" s="35">
        <f t="shared" si="1"/>
        <v>0</v>
      </c>
      <c r="E34" s="36">
        <f t="shared" si="2"/>
        <v>0</v>
      </c>
      <c r="F34" s="36">
        <f t="shared" si="3"/>
        <v>0</v>
      </c>
      <c r="G34" s="23"/>
      <c r="H34" s="23"/>
    </row>
    <row r="35" spans="1:10" x14ac:dyDescent="0.25">
      <c r="A35" t="s">
        <v>153</v>
      </c>
      <c r="B35" s="33">
        <v>45446</v>
      </c>
      <c r="C35" s="34" t="str">
        <f t="shared" si="0"/>
        <v>No</v>
      </c>
      <c r="D35" s="35">
        <f t="shared" si="1"/>
        <v>0</v>
      </c>
      <c r="E35" s="36">
        <f t="shared" si="2"/>
        <v>0</v>
      </c>
      <c r="F35" s="36">
        <f t="shared" si="3"/>
        <v>0</v>
      </c>
      <c r="G35" s="23"/>
      <c r="H35" s="23"/>
    </row>
    <row r="36" spans="1:10" x14ac:dyDescent="0.25">
      <c r="A36" t="s">
        <v>154</v>
      </c>
      <c r="B36" s="33">
        <v>60017</v>
      </c>
      <c r="C36" s="34" t="str">
        <f t="shared" si="0"/>
        <v>Yes</v>
      </c>
      <c r="D36" s="35">
        <f t="shared" si="1"/>
        <v>0.05</v>
      </c>
      <c r="E36" s="36">
        <f t="shared" si="2"/>
        <v>500.85</v>
      </c>
      <c r="F36" s="36">
        <f t="shared" si="3"/>
        <v>500.85</v>
      </c>
      <c r="G36" s="23"/>
      <c r="H36" s="23"/>
    </row>
    <row r="37" spans="1:10" x14ac:dyDescent="0.25">
      <c r="A37" t="s">
        <v>155</v>
      </c>
      <c r="B37" s="33">
        <v>49413</v>
      </c>
      <c r="C37" s="34" t="str">
        <f t="shared" si="0"/>
        <v>No</v>
      </c>
      <c r="D37" s="35">
        <f t="shared" si="1"/>
        <v>0</v>
      </c>
      <c r="E37" s="36">
        <f t="shared" si="2"/>
        <v>0</v>
      </c>
      <c r="F37" s="36">
        <f t="shared" si="3"/>
        <v>0</v>
      </c>
      <c r="G37" s="23"/>
      <c r="H37" s="23"/>
    </row>
    <row r="38" spans="1:10" x14ac:dyDescent="0.25">
      <c r="A38" t="s">
        <v>156</v>
      </c>
      <c r="B38" s="33">
        <v>72426</v>
      </c>
      <c r="C38" s="34" t="str">
        <f t="shared" si="0"/>
        <v>Yes</v>
      </c>
      <c r="D38" s="35">
        <f t="shared" si="1"/>
        <v>0.1</v>
      </c>
      <c r="E38" s="36">
        <f t="shared" si="2"/>
        <v>2242.6</v>
      </c>
      <c r="F38" s="36">
        <f t="shared" si="3"/>
        <v>2242.6</v>
      </c>
      <c r="G38" s="23"/>
      <c r="H38" s="23"/>
    </row>
    <row r="39" spans="1:10" x14ac:dyDescent="0.25">
      <c r="A39" t="s">
        <v>157</v>
      </c>
      <c r="B39" s="33">
        <v>75428</v>
      </c>
      <c r="C39" s="34" t="str">
        <f t="shared" si="0"/>
        <v>Yes</v>
      </c>
      <c r="D39" s="35">
        <f t="shared" si="1"/>
        <v>0.1</v>
      </c>
      <c r="E39" s="36">
        <f t="shared" si="2"/>
        <v>2542.8000000000002</v>
      </c>
      <c r="F39" s="36">
        <f t="shared" si="3"/>
        <v>2542.8000000000002</v>
      </c>
      <c r="G39" s="23"/>
      <c r="H39" s="23"/>
    </row>
    <row r="40" spans="1:10" x14ac:dyDescent="0.25">
      <c r="A40" t="s">
        <v>158</v>
      </c>
      <c r="B40" s="33">
        <v>40930</v>
      </c>
      <c r="C40" s="34" t="str">
        <f t="shared" si="0"/>
        <v>No</v>
      </c>
      <c r="D40" s="35">
        <f t="shared" si="1"/>
        <v>0</v>
      </c>
      <c r="E40" s="36">
        <f t="shared" si="2"/>
        <v>0</v>
      </c>
      <c r="F40" s="36">
        <f t="shared" si="3"/>
        <v>0</v>
      </c>
      <c r="G40" s="23"/>
      <c r="H40" s="23"/>
    </row>
    <row r="41" spans="1:10" x14ac:dyDescent="0.25">
      <c r="A41" t="s">
        <v>159</v>
      </c>
      <c r="B41" s="33">
        <v>26007</v>
      </c>
      <c r="C41" s="34" t="str">
        <f t="shared" si="0"/>
        <v>No</v>
      </c>
      <c r="D41" s="35">
        <f t="shared" si="1"/>
        <v>0</v>
      </c>
      <c r="E41" s="36">
        <f t="shared" si="2"/>
        <v>0</v>
      </c>
      <c r="F41" s="36">
        <f t="shared" si="3"/>
        <v>0</v>
      </c>
      <c r="G41" s="23"/>
      <c r="H41" s="23"/>
    </row>
    <row r="42" spans="1:10" x14ac:dyDescent="0.25">
      <c r="A42" t="s">
        <v>160</v>
      </c>
      <c r="B42" s="33">
        <v>52432</v>
      </c>
      <c r="C42" s="34" t="str">
        <f t="shared" si="0"/>
        <v>Yes</v>
      </c>
      <c r="D42" s="35">
        <f t="shared" si="1"/>
        <v>0.05</v>
      </c>
      <c r="E42" s="36">
        <f t="shared" si="2"/>
        <v>121.60000000000001</v>
      </c>
      <c r="F42" s="36">
        <f t="shared" si="3"/>
        <v>121.60000000000001</v>
      </c>
      <c r="G42" s="23"/>
      <c r="H42" s="23"/>
    </row>
    <row r="44" spans="1:10" ht="60.75" customHeight="1" x14ac:dyDescent="0.25">
      <c r="A44" s="46" t="s">
        <v>161</v>
      </c>
      <c r="B44" s="46"/>
      <c r="C44" s="46"/>
      <c r="D44" s="46"/>
      <c r="E44" s="46"/>
      <c r="F44" s="46"/>
      <c r="G44" s="46"/>
      <c r="H44" s="46"/>
      <c r="I44" s="46"/>
      <c r="J44" s="46"/>
    </row>
    <row r="46" spans="1:10" x14ac:dyDescent="0.25">
      <c r="A46" t="s">
        <v>162</v>
      </c>
      <c r="B46" s="37" t="s">
        <v>163</v>
      </c>
    </row>
    <row r="47" spans="1:10" x14ac:dyDescent="0.25">
      <c r="A47" t="s">
        <v>164</v>
      </c>
      <c r="B47" s="37" t="s">
        <v>165</v>
      </c>
    </row>
  </sheetData>
  <mergeCells count="8">
    <mergeCell ref="A11:B11"/>
    <mergeCell ref="A44:J44"/>
    <mergeCell ref="A3:J3"/>
    <mergeCell ref="A4:J4"/>
    <mergeCell ref="A5:J5"/>
    <mergeCell ref="A6:J6"/>
    <mergeCell ref="A7:J7"/>
    <mergeCell ref="A8:J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9A9E-9054-415A-804A-4CD7CD77D074}">
  <dimension ref="A1:I36"/>
  <sheetViews>
    <sheetView workbookViewId="0"/>
  </sheetViews>
  <sheetFormatPr defaultRowHeight="15" x14ac:dyDescent="0.25"/>
  <cols>
    <col min="1" max="1" width="15.28515625" bestFit="1" customWidth="1"/>
    <col min="2" max="2" width="20.42578125" bestFit="1" customWidth="1"/>
    <col min="3" max="3" width="11" bestFit="1" customWidth="1"/>
    <col min="6" max="6" width="9.42578125" bestFit="1" customWidth="1"/>
  </cols>
  <sheetData>
    <row r="1" spans="1:9" ht="18.75" x14ac:dyDescent="0.3">
      <c r="A1" s="1" t="s">
        <v>166</v>
      </c>
      <c r="B1" s="1"/>
    </row>
    <row r="2" spans="1:9" ht="18.75" x14ac:dyDescent="0.3">
      <c r="A2" s="4" t="s">
        <v>167</v>
      </c>
      <c r="B2" s="4"/>
    </row>
    <row r="3" spans="1:9" ht="30.75" customHeight="1" x14ac:dyDescent="0.25">
      <c r="A3" s="46" t="s">
        <v>168</v>
      </c>
      <c r="B3" s="46"/>
      <c r="C3" s="46"/>
      <c r="D3" s="46"/>
      <c r="E3" s="46"/>
      <c r="F3" s="46"/>
      <c r="G3" s="46"/>
    </row>
    <row r="5" spans="1:9" x14ac:dyDescent="0.25">
      <c r="A5" s="51" t="s">
        <v>169</v>
      </c>
      <c r="B5" s="51"/>
      <c r="C5" s="38" t="s">
        <v>170</v>
      </c>
    </row>
    <row r="6" spans="1:9" x14ac:dyDescent="0.25">
      <c r="A6" s="39">
        <v>0</v>
      </c>
      <c r="B6" s="39">
        <v>189880</v>
      </c>
      <c r="C6" s="40">
        <v>0.18</v>
      </c>
    </row>
    <row r="7" spans="1:9" x14ac:dyDescent="0.25">
      <c r="A7" s="39">
        <v>189881</v>
      </c>
      <c r="B7" s="39">
        <v>296540</v>
      </c>
      <c r="C7" s="40">
        <v>0.26</v>
      </c>
    </row>
    <row r="8" spans="1:9" x14ac:dyDescent="0.25">
      <c r="A8" s="39">
        <v>296541</v>
      </c>
      <c r="B8" s="39">
        <v>410460</v>
      </c>
      <c r="C8" s="40">
        <v>0.31</v>
      </c>
    </row>
    <row r="9" spans="1:9" x14ac:dyDescent="0.25">
      <c r="A9" s="39">
        <v>410461</v>
      </c>
      <c r="B9" s="39">
        <v>555600</v>
      </c>
      <c r="C9" s="40">
        <v>0.36</v>
      </c>
    </row>
    <row r="10" spans="1:9" x14ac:dyDescent="0.25">
      <c r="A10" s="39">
        <v>555600</v>
      </c>
      <c r="B10" s="39">
        <v>708310</v>
      </c>
      <c r="C10" s="40">
        <v>0.39</v>
      </c>
    </row>
    <row r="11" spans="1:9" x14ac:dyDescent="0.25">
      <c r="A11" s="39">
        <v>708311</v>
      </c>
      <c r="B11" s="39">
        <v>1500000</v>
      </c>
      <c r="C11" s="40">
        <v>0.41</v>
      </c>
    </row>
    <row r="12" spans="1:9" x14ac:dyDescent="0.25">
      <c r="A12" s="39">
        <v>1500000</v>
      </c>
      <c r="B12" s="39"/>
      <c r="C12" s="40">
        <v>0.45</v>
      </c>
    </row>
    <row r="13" spans="1:9" x14ac:dyDescent="0.25">
      <c r="C13" s="18" t="s">
        <v>171</v>
      </c>
      <c r="D13" s="41"/>
      <c r="E13" s="41"/>
      <c r="F13" s="41"/>
      <c r="G13" s="42"/>
      <c r="H13" s="42"/>
      <c r="I13" s="42"/>
    </row>
    <row r="14" spans="1:9" x14ac:dyDescent="0.25">
      <c r="A14" s="7" t="s">
        <v>132</v>
      </c>
      <c r="B14" s="7" t="s">
        <v>172</v>
      </c>
      <c r="C14" s="7" t="s">
        <v>170</v>
      </c>
      <c r="D14" s="42"/>
      <c r="E14" s="42"/>
      <c r="F14" s="42"/>
      <c r="G14" s="42"/>
      <c r="H14" s="42"/>
      <c r="I14" s="42"/>
    </row>
    <row r="15" spans="1:9" x14ac:dyDescent="0.25">
      <c r="A15" t="s">
        <v>86</v>
      </c>
      <c r="B15" s="33">
        <v>1247915</v>
      </c>
      <c r="C15" s="43">
        <f t="shared" ref="C15:C34" si="0">_xlfn.IFS(B15&lt;$B$6, $C$6, B15&lt;$B$7, $C$7, B15&lt;$B$8, $C$8, B15&lt;$B$9, $C$9, B15&lt;$B$10, $C$10, B15&lt;$B$11, $C$11, B15&gt;$A$12, $C$12)</f>
        <v>0.41</v>
      </c>
      <c r="D15" s="42"/>
      <c r="E15" s="44"/>
      <c r="F15" s="42"/>
      <c r="G15" s="42"/>
      <c r="H15" s="42"/>
      <c r="I15" s="44"/>
    </row>
    <row r="16" spans="1:9" x14ac:dyDescent="0.25">
      <c r="A16" t="s">
        <v>87</v>
      </c>
      <c r="B16" s="33">
        <v>1865259</v>
      </c>
      <c r="C16" s="43">
        <f t="shared" si="0"/>
        <v>0.45</v>
      </c>
      <c r="D16" s="42"/>
      <c r="E16" s="44"/>
      <c r="F16" s="42"/>
      <c r="G16" s="42"/>
      <c r="H16" s="42"/>
      <c r="I16" s="44"/>
    </row>
    <row r="17" spans="1:9" x14ac:dyDescent="0.25">
      <c r="A17" t="s">
        <v>88</v>
      </c>
      <c r="B17" s="33">
        <v>1547751</v>
      </c>
      <c r="C17" s="43">
        <f t="shared" si="0"/>
        <v>0.45</v>
      </c>
      <c r="D17" s="42"/>
      <c r="E17" s="44"/>
      <c r="F17" s="42"/>
      <c r="G17" s="42"/>
      <c r="H17" s="42"/>
      <c r="I17" s="44"/>
    </row>
    <row r="18" spans="1:9" x14ac:dyDescent="0.25">
      <c r="A18" t="s">
        <v>89</v>
      </c>
      <c r="B18" s="33">
        <v>1200404</v>
      </c>
      <c r="C18" s="43">
        <f t="shared" si="0"/>
        <v>0.41</v>
      </c>
      <c r="D18" s="42"/>
      <c r="E18" s="44"/>
      <c r="F18" s="42"/>
      <c r="G18" s="42"/>
      <c r="H18" s="42"/>
      <c r="I18" s="44"/>
    </row>
    <row r="19" spans="1:9" x14ac:dyDescent="0.25">
      <c r="A19" t="s">
        <v>90</v>
      </c>
      <c r="B19" s="33">
        <v>1869538</v>
      </c>
      <c r="C19" s="43">
        <f t="shared" si="0"/>
        <v>0.45</v>
      </c>
      <c r="D19" s="42"/>
      <c r="E19" s="44"/>
      <c r="F19" s="42"/>
      <c r="G19" s="42"/>
      <c r="H19" s="42"/>
      <c r="I19" s="44"/>
    </row>
    <row r="20" spans="1:9" x14ac:dyDescent="0.25">
      <c r="A20" t="s">
        <v>91</v>
      </c>
      <c r="B20" s="33">
        <v>1085193</v>
      </c>
      <c r="C20" s="43">
        <f t="shared" si="0"/>
        <v>0.41</v>
      </c>
      <c r="D20" s="42"/>
      <c r="E20" s="44"/>
      <c r="F20" s="42"/>
      <c r="G20" s="42"/>
      <c r="H20" s="42"/>
      <c r="I20" s="44"/>
    </row>
    <row r="21" spans="1:9" x14ac:dyDescent="0.25">
      <c r="A21" t="s">
        <v>92</v>
      </c>
      <c r="B21" s="33">
        <v>1233647</v>
      </c>
      <c r="C21" s="43">
        <f t="shared" si="0"/>
        <v>0.41</v>
      </c>
      <c r="D21" s="42"/>
      <c r="E21" s="44"/>
      <c r="F21" s="42"/>
      <c r="G21" s="42"/>
      <c r="H21" s="42"/>
      <c r="I21" s="44"/>
    </row>
    <row r="22" spans="1:9" x14ac:dyDescent="0.25">
      <c r="A22" t="s">
        <v>93</v>
      </c>
      <c r="B22" s="33">
        <v>769608</v>
      </c>
      <c r="C22" s="43">
        <f t="shared" si="0"/>
        <v>0.41</v>
      </c>
      <c r="D22" s="42"/>
      <c r="E22" s="44"/>
      <c r="F22" s="42"/>
      <c r="G22" s="42"/>
      <c r="H22" s="42"/>
      <c r="I22" s="44"/>
    </row>
    <row r="23" spans="1:9" x14ac:dyDescent="0.25">
      <c r="A23" t="s">
        <v>94</v>
      </c>
      <c r="B23" s="33">
        <v>608957</v>
      </c>
      <c r="C23" s="43">
        <f t="shared" si="0"/>
        <v>0.39</v>
      </c>
      <c r="D23" s="42"/>
      <c r="E23" s="44"/>
      <c r="F23" s="42"/>
      <c r="G23" s="42"/>
      <c r="H23" s="42"/>
      <c r="I23" s="44"/>
    </row>
    <row r="24" spans="1:9" x14ac:dyDescent="0.25">
      <c r="A24" t="s">
        <v>95</v>
      </c>
      <c r="B24" s="33">
        <v>1865007</v>
      </c>
      <c r="C24" s="43">
        <f t="shared" si="0"/>
        <v>0.45</v>
      </c>
      <c r="D24" s="42"/>
      <c r="E24" s="44"/>
      <c r="F24" s="42"/>
      <c r="G24" s="42"/>
      <c r="H24" s="42"/>
      <c r="I24" s="44"/>
    </row>
    <row r="25" spans="1:9" x14ac:dyDescent="0.25">
      <c r="A25" t="s">
        <v>96</v>
      </c>
      <c r="B25" s="33">
        <v>1381839</v>
      </c>
      <c r="C25" s="43">
        <f t="shared" si="0"/>
        <v>0.41</v>
      </c>
      <c r="D25" s="42"/>
      <c r="E25" s="44"/>
      <c r="F25" s="42"/>
      <c r="G25" s="42"/>
      <c r="H25" s="42"/>
      <c r="I25" s="44"/>
    </row>
    <row r="26" spans="1:9" x14ac:dyDescent="0.25">
      <c r="A26" t="s">
        <v>97</v>
      </c>
      <c r="B26" s="33">
        <v>144571</v>
      </c>
      <c r="C26" s="43">
        <f t="shared" si="0"/>
        <v>0.18</v>
      </c>
      <c r="D26" s="42"/>
      <c r="E26" s="44"/>
      <c r="F26" s="42"/>
      <c r="G26" s="42"/>
      <c r="H26" s="42"/>
      <c r="I26" s="44"/>
    </row>
    <row r="27" spans="1:9" x14ac:dyDescent="0.25">
      <c r="A27" t="s">
        <v>98</v>
      </c>
      <c r="B27" s="33">
        <v>655924</v>
      </c>
      <c r="C27" s="43">
        <f t="shared" si="0"/>
        <v>0.39</v>
      </c>
      <c r="D27" s="42"/>
      <c r="E27" s="44"/>
      <c r="F27" s="42"/>
      <c r="G27" s="42"/>
      <c r="H27" s="42"/>
      <c r="I27" s="44"/>
    </row>
    <row r="28" spans="1:9" x14ac:dyDescent="0.25">
      <c r="A28" t="s">
        <v>99</v>
      </c>
      <c r="B28" s="33">
        <v>1313384</v>
      </c>
      <c r="C28" s="43">
        <f t="shared" si="0"/>
        <v>0.41</v>
      </c>
      <c r="D28" s="42"/>
      <c r="E28" s="44"/>
      <c r="F28" s="42"/>
      <c r="G28" s="42"/>
      <c r="H28" s="42"/>
      <c r="I28" s="44"/>
    </row>
    <row r="29" spans="1:9" x14ac:dyDescent="0.25">
      <c r="A29" t="s">
        <v>100</v>
      </c>
      <c r="B29" s="33">
        <v>1088367</v>
      </c>
      <c r="C29" s="43">
        <f t="shared" si="0"/>
        <v>0.41</v>
      </c>
      <c r="D29" s="42"/>
      <c r="E29" s="44"/>
      <c r="F29" s="42"/>
      <c r="G29" s="42"/>
      <c r="H29" s="42"/>
      <c r="I29" s="44"/>
    </row>
    <row r="30" spans="1:9" x14ac:dyDescent="0.25">
      <c r="A30" t="s">
        <v>101</v>
      </c>
      <c r="B30" s="33">
        <v>1205077</v>
      </c>
      <c r="C30" s="43">
        <f t="shared" si="0"/>
        <v>0.41</v>
      </c>
      <c r="D30" s="42"/>
      <c r="E30" s="44"/>
      <c r="F30" s="42"/>
      <c r="G30" s="42"/>
      <c r="H30" s="42"/>
      <c r="I30" s="44"/>
    </row>
    <row r="31" spans="1:9" x14ac:dyDescent="0.25">
      <c r="A31" t="s">
        <v>102</v>
      </c>
      <c r="B31" s="33">
        <v>382974</v>
      </c>
      <c r="C31" s="43">
        <f t="shared" si="0"/>
        <v>0.31</v>
      </c>
      <c r="D31" s="42"/>
      <c r="E31" s="44"/>
      <c r="F31" s="42"/>
      <c r="G31" s="42"/>
      <c r="H31" s="42"/>
      <c r="I31" s="44"/>
    </row>
    <row r="32" spans="1:9" x14ac:dyDescent="0.25">
      <c r="A32" t="s">
        <v>103</v>
      </c>
      <c r="B32" s="33">
        <v>461510</v>
      </c>
      <c r="C32" s="43">
        <f t="shared" si="0"/>
        <v>0.36</v>
      </c>
      <c r="D32" s="42"/>
      <c r="E32" s="44"/>
      <c r="F32" s="42"/>
      <c r="G32" s="42"/>
      <c r="H32" s="42"/>
      <c r="I32" s="44"/>
    </row>
    <row r="33" spans="1:9" x14ac:dyDescent="0.25">
      <c r="A33" t="s">
        <v>104</v>
      </c>
      <c r="B33" s="33">
        <v>620404</v>
      </c>
      <c r="C33" s="43">
        <f t="shared" si="0"/>
        <v>0.39</v>
      </c>
      <c r="D33" s="42"/>
      <c r="E33" s="44"/>
      <c r="F33" s="42"/>
      <c r="G33" s="42"/>
      <c r="H33" s="42"/>
      <c r="I33" s="44"/>
    </row>
    <row r="34" spans="1:9" x14ac:dyDescent="0.25">
      <c r="A34" t="s">
        <v>105</v>
      </c>
      <c r="B34" s="33">
        <v>1080662</v>
      </c>
      <c r="C34" s="43">
        <f t="shared" si="0"/>
        <v>0.41</v>
      </c>
      <c r="D34" s="42"/>
      <c r="E34" s="44"/>
      <c r="F34" s="42"/>
      <c r="G34" s="42"/>
      <c r="H34" s="42"/>
      <c r="I34" s="44"/>
    </row>
    <row r="35" spans="1:9" x14ac:dyDescent="0.25">
      <c r="D35" s="42"/>
      <c r="E35" s="42"/>
      <c r="F35" s="42"/>
      <c r="G35" s="42"/>
      <c r="H35" s="42"/>
      <c r="I35" s="42"/>
    </row>
    <row r="36" spans="1:9" x14ac:dyDescent="0.25">
      <c r="D36" s="42"/>
      <c r="E36" s="42"/>
      <c r="F36" s="42"/>
      <c r="G36" s="42"/>
      <c r="H36" s="42"/>
      <c r="I36" s="42"/>
    </row>
  </sheetData>
  <mergeCells count="2">
    <mergeCell ref="A3:G3"/>
    <mergeCell ref="A5:B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Challenge 1</vt:lpstr>
      <vt:lpstr>Challenge 2</vt:lpstr>
      <vt:lpstr>Challenge 3</vt:lpstr>
      <vt:lpstr>Challenge 4</vt:lpstr>
      <vt:lpstr>Challenge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2017-10-15T11:20:28Z</dcterms:modified>
</cp:coreProperties>
</file>