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michael\Dropbox (ProVérte)\Simply Excel\Challenges\"/>
    </mc:Choice>
  </mc:AlternateContent>
  <bookViews>
    <workbookView xWindow="0" yWindow="0" windowWidth="20490" windowHeight="7530" xr2:uid="{4EBA5537-A50D-4D7C-B0F4-492B4369700B}"/>
  </bookViews>
  <sheets>
    <sheet name="Challenge 1" sheetId="1" r:id="rId1"/>
    <sheet name="Challenge 2" sheetId="2" r:id="rId2"/>
    <sheet name="Challenge 3" sheetId="3"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B37" i="3"/>
  <c r="B36" i="3"/>
  <c r="B35" i="3"/>
  <c r="B34" i="3"/>
  <c r="B33" i="3"/>
  <c r="B32" i="3"/>
  <c r="B31" i="3"/>
  <c r="B30" i="3"/>
  <c r="B29" i="3"/>
  <c r="B28" i="3"/>
  <c r="B27" i="3"/>
  <c r="B26" i="3"/>
  <c r="B25" i="3"/>
  <c r="B10" i="3"/>
  <c r="F11" i="2"/>
  <c r="A20" i="2"/>
  <c r="A19" i="2"/>
  <c r="A18" i="2"/>
  <c r="A17" i="2"/>
  <c r="A16" i="2"/>
  <c r="A15" i="2"/>
  <c r="A14" i="2"/>
  <c r="A13" i="2"/>
  <c r="A12" i="2"/>
  <c r="A11" i="2"/>
  <c r="A10" i="2"/>
  <c r="A9" i="2"/>
  <c r="A8" i="2"/>
  <c r="A7" i="2"/>
  <c r="A6" i="2"/>
  <c r="C6" i="1"/>
  <c r="F10" i="3" l="1"/>
  <c r="E10" i="3"/>
  <c r="D10" i="3"/>
  <c r="C10" i="3"/>
  <c r="F7" i="2"/>
  <c r="F8" i="2"/>
  <c r="F9" i="2"/>
  <c r="F10" i="2"/>
  <c r="F12" i="2"/>
  <c r="F13" i="2"/>
  <c r="F14" i="2"/>
  <c r="F15" i="2"/>
  <c r="F16" i="2"/>
  <c r="F17" i="2"/>
  <c r="F18" i="2"/>
  <c r="F19" i="2"/>
  <c r="F20" i="2"/>
  <c r="F6" i="2"/>
  <c r="B32" i="1"/>
  <c r="B33" i="1" s="1"/>
  <c r="B34" i="1" s="1"/>
  <c r="B31" i="1"/>
  <c r="B23" i="1"/>
  <c r="B24" i="1" s="1"/>
  <c r="B25" i="1" s="1"/>
  <c r="B26" i="1" s="1"/>
  <c r="B27" i="1" s="1"/>
  <c r="B28" i="1" s="1"/>
  <c r="B9" i="1"/>
  <c r="B10" i="1" s="1"/>
  <c r="B11" i="1" s="1"/>
  <c r="B12" i="1" s="1"/>
  <c r="B13" i="1" s="1"/>
  <c r="B14" i="1" s="1"/>
  <c r="B15" i="1" s="1"/>
  <c r="B16" i="1" s="1"/>
  <c r="B17" i="1" s="1"/>
  <c r="B18" i="1" s="1"/>
  <c r="B19" i="1" s="1"/>
  <c r="B20" i="1" s="1"/>
  <c r="B11" i="3" l="1"/>
  <c r="B12" i="3" l="1"/>
  <c r="F11" i="3"/>
  <c r="E11" i="3"/>
  <c r="D11" i="3"/>
  <c r="C11" i="3"/>
  <c r="B13" i="3" l="1"/>
  <c r="F12" i="3"/>
  <c r="E12" i="3"/>
  <c r="D12" i="3"/>
  <c r="C12" i="3"/>
  <c r="B14" i="3" l="1"/>
  <c r="F13" i="3"/>
  <c r="E13" i="3"/>
  <c r="D13" i="3"/>
  <c r="C13" i="3"/>
  <c r="B15" i="3" l="1"/>
  <c r="F14" i="3"/>
  <c r="E14" i="3"/>
  <c r="D14" i="3"/>
  <c r="C14" i="3"/>
  <c r="B16" i="3" l="1"/>
  <c r="F15" i="3"/>
  <c r="E15" i="3"/>
  <c r="D15" i="3"/>
  <c r="C15" i="3"/>
  <c r="B17" i="3" l="1"/>
  <c r="F16" i="3"/>
  <c r="E16" i="3"/>
  <c r="D16" i="3"/>
  <c r="C16" i="3"/>
  <c r="B18" i="3" l="1"/>
  <c r="C17" i="3"/>
  <c r="F17" i="3"/>
  <c r="E17" i="3"/>
  <c r="D17" i="3"/>
  <c r="B19" i="3" l="1"/>
  <c r="D18" i="3"/>
  <c r="F18" i="3"/>
  <c r="E18" i="3"/>
  <c r="C18" i="3"/>
  <c r="B20" i="3" l="1"/>
  <c r="F19" i="3"/>
  <c r="E19" i="3"/>
  <c r="D19" i="3"/>
  <c r="C19" i="3"/>
  <c r="B21" i="3" l="1"/>
  <c r="F20" i="3"/>
  <c r="E20" i="3"/>
  <c r="D20" i="3"/>
  <c r="C20" i="3"/>
  <c r="C21" i="3" l="1"/>
  <c r="F21" i="3"/>
  <c r="E21" i="3"/>
  <c r="D21" i="3"/>
</calcChain>
</file>

<file path=xl/sharedStrings.xml><?xml version="1.0" encoding="utf-8"?>
<sst xmlns="http://schemas.openxmlformats.org/spreadsheetml/2006/main" count="97" uniqueCount="83">
  <si>
    <t>Calender Planning</t>
  </si>
  <si>
    <t>Edate</t>
  </si>
  <si>
    <t>You are planning the year ahead and need to insert critical dates in your calender for 2018. Suppose you need to pay rent on the 1st of every month, VAT needs to be paid every second month and your rates and taxes need to be paid every quarter. Complete the below colums, so that if you repeat the exercise in future, you will only need to change the Start Date for all of the data to adjust accordingly.</t>
  </si>
  <si>
    <t>Assume all of the first payments for 2018 need to be made on 1 January.</t>
  </si>
  <si>
    <t>Start date:</t>
  </si>
  <si>
    <t>Rent payment dates</t>
  </si>
  <si>
    <t>VAT Payment dates</t>
  </si>
  <si>
    <t>Rates &amp; Taxes payment dates</t>
  </si>
  <si>
    <t>Payment on last day of every month</t>
  </si>
  <si>
    <t>End of month</t>
  </si>
  <si>
    <t>You have accounts with different suppliers and each has different payment terms. Some need to be paid by the end of the same month, others allow you to pay a month or 3 later. It is company policy to make all supplier payments on the last day of the month. Below is a list of accounts to pay. You need to give a summary to your manager urgently with the dates by which the different accounts need to be paid.</t>
  </si>
  <si>
    <t>Date</t>
  </si>
  <si>
    <t>Company</t>
  </si>
  <si>
    <t>Services</t>
  </si>
  <si>
    <t>Amount</t>
  </si>
  <si>
    <t>Payment terms (in months)</t>
  </si>
  <si>
    <t>Payment date</t>
  </si>
  <si>
    <t>Skinte</t>
  </si>
  <si>
    <t>IT Support</t>
  </si>
  <si>
    <t>Photolist</t>
  </si>
  <si>
    <t>Professional Fees</t>
  </si>
  <si>
    <t>Skipfire</t>
  </si>
  <si>
    <t>Printing &amp; Stationery</t>
  </si>
  <si>
    <t>Fiveclub</t>
  </si>
  <si>
    <t>Voonyx</t>
  </si>
  <si>
    <t>Cleaning Services</t>
  </si>
  <si>
    <t>Wikivu</t>
  </si>
  <si>
    <t>Divape</t>
  </si>
  <si>
    <t>Systems &amp; Software</t>
  </si>
  <si>
    <t>Voonte</t>
  </si>
  <si>
    <t>Meejo</t>
  </si>
  <si>
    <t>Roomm</t>
  </si>
  <si>
    <t>Eidel</t>
  </si>
  <si>
    <t>Consulting Fees</t>
  </si>
  <si>
    <t>Yakitri</t>
  </si>
  <si>
    <t>Meevee</t>
  </si>
  <si>
    <t>Zoonder</t>
  </si>
  <si>
    <t>Monthly payment schedule</t>
  </si>
  <si>
    <t>Workday</t>
  </si>
  <si>
    <t>Every month, you need to make different payments at different times. Make a summary of when your monthly salary is received and by when which payments need to be made, taking into account the following:</t>
  </si>
  <si>
    <t>1. Salary is received on the 25th of every month or last working day before it.</t>
  </si>
  <si>
    <t>NOTE: A column containing all the first days of the month has been inserted for you to base your calculations on.</t>
  </si>
  <si>
    <t>Formula to use:</t>
  </si>
  <si>
    <t>edate</t>
  </si>
  <si>
    <t>workday</t>
  </si>
  <si>
    <t>workday &amp; eomonth</t>
  </si>
  <si>
    <t>workday &amp; edate</t>
  </si>
  <si>
    <t>Month</t>
  </si>
  <si>
    <t>First of the month</t>
  </si>
  <si>
    <t>Pay rent by</t>
  </si>
  <si>
    <t>Date salary is received</t>
  </si>
  <si>
    <t>Pay rates and taxes by</t>
  </si>
  <si>
    <t>January</t>
  </si>
  <si>
    <t>February</t>
  </si>
  <si>
    <t>March</t>
  </si>
  <si>
    <t>April</t>
  </si>
  <si>
    <t>May</t>
  </si>
  <si>
    <t>June</t>
  </si>
  <si>
    <t>July</t>
  </si>
  <si>
    <t>August</t>
  </si>
  <si>
    <t>September</t>
  </si>
  <si>
    <t>October</t>
  </si>
  <si>
    <t>November</t>
  </si>
  <si>
    <t>December</t>
  </si>
  <si>
    <t>Holiday</t>
  </si>
  <si>
    <t>New Years</t>
  </si>
  <si>
    <t>New Years observed</t>
  </si>
  <si>
    <t>Human Rights Day</t>
  </si>
  <si>
    <t>Good Friday</t>
  </si>
  <si>
    <t>Easter Monday</t>
  </si>
  <si>
    <t>Freedom Day</t>
  </si>
  <si>
    <t>Workers Day</t>
  </si>
  <si>
    <t>Youth day</t>
  </si>
  <si>
    <t>National Woman's Day</t>
  </si>
  <si>
    <t>Heritage Day</t>
  </si>
  <si>
    <t>Public Holiday</t>
  </si>
  <si>
    <t>Day of Reconciliation</t>
  </si>
  <si>
    <t>Christmas Day</t>
  </si>
  <si>
    <t>Day of Goodwill</t>
  </si>
  <si>
    <t>2. Rent needs to be paid on the 1st working day of every month</t>
  </si>
  <si>
    <t>3. Rates &amp; taxes need to be paid on the last working day of every month</t>
  </si>
  <si>
    <t>Pay rates and taxes by (2nd option)</t>
  </si>
  <si>
    <t>Payment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</si>
</sst>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0.00"/>
    <numFmt numFmtId="165" formatCode="dd/mm/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theme="9"/>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3" fillId="0" borderId="0" xfId="0" applyFont="1"/>
    <xf numFmtId="0" fontId="4" fillId="0" borderId="0" xfId="0" applyFont="1"/>
    <xf numFmtId="0" fontId="5" fillId="0" borderId="0" xfId="0" applyFont="1" applyAlignment="1">
      <alignment horizontal="left" wrapText="1"/>
    </xf>
    <xf numFmtId="0" fontId="6"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horizontal="center" vertical="center" wrapText="1"/>
    </xf>
    <xf numFmtId="14" fontId="0" fillId="2" borderId="0" xfId="0" applyNumberFormat="1" applyFill="1" applyAlignment="1">
      <alignment horizontal="center"/>
    </xf>
    <xf numFmtId="14" fontId="0" fillId="0" borderId="0" xfId="0" applyNumberFormat="1"/>
    <xf numFmtId="0" fontId="0" fillId="0" borderId="0" xfId="0"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14" fontId="2" fillId="0" borderId="0" xfId="0" applyNumberFormat="1" applyFont="1" applyAlignment="1">
      <alignment horizontal="center" wrapText="1"/>
    </xf>
    <xf numFmtId="164" fontId="0" fillId="0" borderId="0" xfId="0" applyNumberFormat="1"/>
    <xf numFmtId="14" fontId="0" fillId="3" borderId="0" xfId="0" applyNumberFormat="1" applyFill="1"/>
    <xf numFmtId="0" fontId="1" fillId="0" borderId="0" xfId="0" applyFont="1"/>
    <xf numFmtId="0" fontId="1" fillId="0" borderId="0" xfId="0" applyFont="1" applyAlignment="1">
      <alignment horizontal="center"/>
    </xf>
    <xf numFmtId="165" fontId="1" fillId="0" borderId="0" xfId="0" applyNumberFormat="1" applyFont="1"/>
    <xf numFmtId="0" fontId="5" fillId="0" borderId="0" xfId="0" applyFont="1" applyAlignment="1">
      <alignment horizontal="left"/>
    </xf>
    <xf numFmtId="165" fontId="1" fillId="0" borderId="0" xfId="0" applyNumberFormat="1" applyFont="1" applyAlignment="1">
      <alignment horizontal="center"/>
    </xf>
    <xf numFmtId="165" fontId="1" fillId="2" borderId="0" xfId="0" applyNumberFormat="1" applyFont="1" applyFill="1" applyAlignment="1">
      <alignment horizontal="center"/>
    </xf>
    <xf numFmtId="165" fontId="1" fillId="2" borderId="0" xfId="0" applyNumberFormat="1" applyFont="1" applyFill="1"/>
    <xf numFmtId="14" fontId="1" fillId="0" borderId="0" xfId="0" applyNumberFormat="1" applyFont="1"/>
    <xf numFmtId="14" fontId="1" fillId="0" borderId="0" xfId="0" applyNumberFormat="1" applyFont="1" applyAlignment="1">
      <alignment horizontal="center"/>
    </xf>
    <xf numFmtId="164" fontId="1" fillId="0" borderId="0" xfId="0" applyNumberFormat="1" applyFont="1"/>
    <xf numFmtId="0" fontId="2" fillId="4" borderId="1" xfId="0" applyFont="1" applyFill="1" applyBorder="1"/>
    <xf numFmtId="0" fontId="2" fillId="4" borderId="2" xfId="0" applyFont="1" applyFill="1" applyBorder="1"/>
    <xf numFmtId="0" fontId="1" fillId="0" borderId="3" xfId="0" applyFont="1" applyBorder="1"/>
    <xf numFmtId="14" fontId="1" fillId="0" borderId="4" xfId="0" applyNumberFormat="1" applyFont="1" applyBorder="1"/>
    <xf numFmtId="0" fontId="5" fillId="0" borderId="0" xfId="0" applyFont="1" applyAlignment="1"/>
    <xf numFmtId="0" fontId="1" fillId="0" borderId="5" xfId="0" applyFont="1" applyBorder="1"/>
    <xf numFmtId="14" fontId="1" fillId="0" borderId="6" xfId="0" applyNumberFormat="1" applyFont="1" applyBorder="1"/>
    <xf numFmtId="0" fontId="0" fillId="0" borderId="0" xfId="0" applyFill="1"/>
    <xf numFmtId="14" fontId="0" fillId="0" borderId="0" xfId="0" applyNumberFormat="1" applyFill="1" applyAlignment="1">
      <alignment horizontal="center"/>
    </xf>
    <xf numFmtId="14" fontId="7" fillId="0" borderId="0" xfId="0" applyNumberFormat="1" applyFont="1"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0" fontId="7" fillId="0" borderId="0" xfId="0" applyFont="1"/>
    <xf numFmtId="0" fontId="2"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left" wrapText="1"/>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35DB-23B6-404D-8EFC-ED7B19706306}">
  <dimension ref="A1:H34"/>
  <sheetViews>
    <sheetView tabSelected="1" workbookViewId="0"/>
  </sheetViews>
  <sheetFormatPr defaultRowHeight="15" x14ac:dyDescent="0.25"/>
  <cols>
    <col min="1" max="1" width="11.140625" customWidth="1"/>
    <col min="2" max="2" width="25.42578125" customWidth="1"/>
    <col min="3" max="3" width="10.7109375" bestFit="1" customWidth="1"/>
    <col min="4" max="4" width="25.42578125" customWidth="1"/>
    <col min="5" max="8" width="14.5703125" customWidth="1"/>
  </cols>
  <sheetData>
    <row r="1" spans="1:8" ht="18.75" x14ac:dyDescent="0.3">
      <c r="A1" s="1" t="s">
        <v>0</v>
      </c>
    </row>
    <row r="2" spans="1:8" ht="18.75" x14ac:dyDescent="0.3">
      <c r="A2" s="2" t="s">
        <v>1</v>
      </c>
    </row>
    <row r="3" spans="1:8" ht="45.75" customHeight="1" x14ac:dyDescent="0.25">
      <c r="A3" s="42" t="s">
        <v>2</v>
      </c>
      <c r="B3" s="42"/>
      <c r="C3" s="42"/>
      <c r="D3" s="42"/>
      <c r="E3" s="42"/>
      <c r="F3" s="42"/>
      <c r="G3" s="42"/>
    </row>
    <row r="4" spans="1:8" x14ac:dyDescent="0.25">
      <c r="A4" s="42" t="s">
        <v>3</v>
      </c>
      <c r="B4" s="42"/>
      <c r="C4" s="42"/>
      <c r="D4" s="42"/>
      <c r="E4" s="42"/>
      <c r="F4" s="42"/>
      <c r="G4" s="42"/>
    </row>
    <row r="5" spans="1:8" x14ac:dyDescent="0.25">
      <c r="B5" s="3"/>
      <c r="C5" s="3"/>
      <c r="D5" s="3"/>
      <c r="E5" s="3"/>
      <c r="F5" s="3"/>
      <c r="G5" s="3"/>
      <c r="H5" s="3"/>
    </row>
    <row r="6" spans="1:8" x14ac:dyDescent="0.25">
      <c r="B6" s="4" t="s">
        <v>4</v>
      </c>
      <c r="C6" s="36">
        <f>DATE(2018,1,1)</f>
        <v>43101</v>
      </c>
      <c r="D6" s="3"/>
      <c r="E6" s="3"/>
      <c r="F6" s="3"/>
      <c r="G6" s="3"/>
      <c r="H6" s="3"/>
    </row>
    <row r="7" spans="1:8" x14ac:dyDescent="0.25">
      <c r="B7" s="3"/>
      <c r="C7" s="3"/>
      <c r="D7" s="3"/>
      <c r="E7" s="3"/>
      <c r="F7" s="3"/>
      <c r="G7" s="3"/>
      <c r="H7" s="3"/>
    </row>
    <row r="8" spans="1:8" s="6" customFormat="1" x14ac:dyDescent="0.25">
      <c r="A8" s="40" t="s">
        <v>82</v>
      </c>
      <c r="B8" s="5" t="s">
        <v>5</v>
      </c>
    </row>
    <row r="9" spans="1:8" x14ac:dyDescent="0.25">
      <c r="A9" s="9">
        <v>1</v>
      </c>
      <c r="B9" s="7">
        <f>C6</f>
        <v>43101</v>
      </c>
      <c r="C9" s="34"/>
    </row>
    <row r="10" spans="1:8" x14ac:dyDescent="0.25">
      <c r="A10" s="41">
        <v>2</v>
      </c>
      <c r="B10" s="7">
        <f>EDATE(B9,1)</f>
        <v>43132</v>
      </c>
      <c r="C10" s="34"/>
    </row>
    <row r="11" spans="1:8" x14ac:dyDescent="0.25">
      <c r="A11" s="41">
        <v>3</v>
      </c>
      <c r="B11" s="7">
        <f t="shared" ref="B11:B20" si="0">EDATE(B10,1)</f>
        <v>43160</v>
      </c>
      <c r="C11" s="34"/>
    </row>
    <row r="12" spans="1:8" x14ac:dyDescent="0.25">
      <c r="A12" s="41">
        <v>4</v>
      </c>
      <c r="B12" s="7">
        <f t="shared" si="0"/>
        <v>43191</v>
      </c>
      <c r="C12" s="34"/>
      <c r="D12" s="34"/>
      <c r="E12" s="8"/>
      <c r="F12" s="8"/>
    </row>
    <row r="13" spans="1:8" x14ac:dyDescent="0.25">
      <c r="A13" s="41">
        <v>5</v>
      </c>
      <c r="B13" s="7">
        <f t="shared" si="0"/>
        <v>43221</v>
      </c>
      <c r="C13" s="34"/>
      <c r="D13" s="35"/>
      <c r="E13" s="8"/>
      <c r="F13" s="8"/>
    </row>
    <row r="14" spans="1:8" x14ac:dyDescent="0.25">
      <c r="A14" s="41">
        <v>6</v>
      </c>
      <c r="B14" s="7">
        <f t="shared" si="0"/>
        <v>43252</v>
      </c>
      <c r="C14" s="34"/>
      <c r="D14" s="35"/>
      <c r="E14" s="8"/>
      <c r="F14" s="8"/>
    </row>
    <row r="15" spans="1:8" x14ac:dyDescent="0.25">
      <c r="A15" s="41">
        <v>7</v>
      </c>
      <c r="B15" s="7">
        <f t="shared" si="0"/>
        <v>43282</v>
      </c>
      <c r="C15" s="35"/>
      <c r="D15" s="35"/>
      <c r="E15" s="8"/>
      <c r="F15" s="8"/>
    </row>
    <row r="16" spans="1:8" x14ac:dyDescent="0.25">
      <c r="A16" s="41">
        <v>8</v>
      </c>
      <c r="B16" s="7">
        <f t="shared" si="0"/>
        <v>43313</v>
      </c>
      <c r="C16" s="35"/>
      <c r="D16" s="35"/>
      <c r="F16" s="8"/>
    </row>
    <row r="17" spans="1:6" x14ac:dyDescent="0.25">
      <c r="A17" s="41">
        <v>9</v>
      </c>
      <c r="B17" s="7">
        <f t="shared" si="0"/>
        <v>43344</v>
      </c>
      <c r="C17" s="35"/>
      <c r="D17" s="35"/>
      <c r="F17" s="8"/>
    </row>
    <row r="18" spans="1:6" x14ac:dyDescent="0.25">
      <c r="A18" s="41">
        <v>10</v>
      </c>
      <c r="B18" s="7">
        <f t="shared" si="0"/>
        <v>43374</v>
      </c>
      <c r="C18" s="35"/>
      <c r="D18" s="35"/>
      <c r="F18" s="8"/>
    </row>
    <row r="19" spans="1:6" x14ac:dyDescent="0.25">
      <c r="A19" s="41">
        <v>11</v>
      </c>
      <c r="B19" s="7">
        <f t="shared" si="0"/>
        <v>43405</v>
      </c>
      <c r="C19" s="35"/>
      <c r="D19" s="35"/>
      <c r="F19" s="8"/>
    </row>
    <row r="20" spans="1:6" x14ac:dyDescent="0.25">
      <c r="A20" s="41">
        <v>12</v>
      </c>
      <c r="B20" s="7">
        <f t="shared" si="0"/>
        <v>43435</v>
      </c>
      <c r="C20" s="35"/>
      <c r="D20" s="35"/>
      <c r="F20" s="8"/>
    </row>
    <row r="21" spans="1:6" x14ac:dyDescent="0.25">
      <c r="A21" s="9"/>
      <c r="C21" s="34"/>
      <c r="D21" s="34"/>
    </row>
    <row r="22" spans="1:6" x14ac:dyDescent="0.25">
      <c r="A22" s="40" t="s">
        <v>82</v>
      </c>
      <c r="B22" s="5" t="s">
        <v>6</v>
      </c>
    </row>
    <row r="23" spans="1:6" x14ac:dyDescent="0.25">
      <c r="A23" s="9">
        <v>1</v>
      </c>
      <c r="B23" s="7">
        <f>C6</f>
        <v>43101</v>
      </c>
    </row>
    <row r="24" spans="1:6" x14ac:dyDescent="0.25">
      <c r="A24" s="41">
        <v>2</v>
      </c>
      <c r="B24" s="7">
        <f>EDATE(B23,2)</f>
        <v>43160</v>
      </c>
    </row>
    <row r="25" spans="1:6" x14ac:dyDescent="0.25">
      <c r="A25" s="41">
        <v>3</v>
      </c>
      <c r="B25" s="7">
        <f t="shared" ref="B25:B28" si="1">EDATE(B24,2)</f>
        <v>43221</v>
      </c>
    </row>
    <row r="26" spans="1:6" x14ac:dyDescent="0.25">
      <c r="A26" s="41">
        <v>4</v>
      </c>
      <c r="B26" s="7">
        <f t="shared" si="1"/>
        <v>43282</v>
      </c>
    </row>
    <row r="27" spans="1:6" x14ac:dyDescent="0.25">
      <c r="A27" s="41">
        <v>5</v>
      </c>
      <c r="B27" s="7">
        <f t="shared" si="1"/>
        <v>43344</v>
      </c>
    </row>
    <row r="28" spans="1:6" x14ac:dyDescent="0.25">
      <c r="A28" s="41">
        <v>6</v>
      </c>
      <c r="B28" s="7">
        <f t="shared" si="1"/>
        <v>43405</v>
      </c>
    </row>
    <row r="29" spans="1:6" x14ac:dyDescent="0.25">
      <c r="A29" s="9"/>
    </row>
    <row r="30" spans="1:6" ht="30" x14ac:dyDescent="0.25">
      <c r="A30" s="40" t="s">
        <v>82</v>
      </c>
      <c r="B30" s="5" t="s">
        <v>7</v>
      </c>
    </row>
    <row r="31" spans="1:6" x14ac:dyDescent="0.25">
      <c r="A31" s="9">
        <v>1</v>
      </c>
      <c r="B31" s="7">
        <f>C6</f>
        <v>43101</v>
      </c>
    </row>
    <row r="32" spans="1:6" x14ac:dyDescent="0.25">
      <c r="A32" s="41">
        <v>2</v>
      </c>
      <c r="B32" s="7">
        <f>EDATE(B31,3)</f>
        <v>43191</v>
      </c>
    </row>
    <row r="33" spans="1:2" x14ac:dyDescent="0.25">
      <c r="A33" s="41">
        <v>3</v>
      </c>
      <c r="B33" s="7">
        <f t="shared" ref="B33:B34" si="2">EDATE(B32,3)</f>
        <v>43282</v>
      </c>
    </row>
    <row r="34" spans="1:2" x14ac:dyDescent="0.25">
      <c r="A34" s="41">
        <v>4</v>
      </c>
      <c r="B34" s="7">
        <f t="shared" si="2"/>
        <v>43374</v>
      </c>
    </row>
  </sheetData>
  <mergeCells count="2">
    <mergeCell ref="A3:G3"/>
    <mergeCell ref="A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135A-0883-4F7B-9382-2B2E67F58BBF}">
  <dimension ref="A1:I20"/>
  <sheetViews>
    <sheetView workbookViewId="0"/>
  </sheetViews>
  <sheetFormatPr defaultRowHeight="15" x14ac:dyDescent="0.25"/>
  <cols>
    <col min="1" max="1" width="11.5703125" customWidth="1"/>
    <col min="2" max="2" width="11.42578125" bestFit="1" customWidth="1"/>
    <col min="3" max="3" width="19.7109375" bestFit="1" customWidth="1"/>
    <col min="4" max="4" width="10.28515625" bestFit="1" customWidth="1"/>
    <col min="5" max="5" width="14.5703125" style="9" bestFit="1" customWidth="1"/>
    <col min="6" max="6" width="10.7109375" style="8" bestFit="1" customWidth="1"/>
  </cols>
  <sheetData>
    <row r="1" spans="1:9" ht="18.75" x14ac:dyDescent="0.3">
      <c r="A1" s="1" t="s">
        <v>8</v>
      </c>
    </row>
    <row r="2" spans="1:9" ht="18.75" x14ac:dyDescent="0.3">
      <c r="A2" s="2" t="s">
        <v>9</v>
      </c>
    </row>
    <row r="3" spans="1:9" ht="61.5" customHeight="1" x14ac:dyDescent="0.25">
      <c r="A3" s="42" t="s">
        <v>10</v>
      </c>
      <c r="B3" s="42"/>
      <c r="C3" s="42"/>
      <c r="D3" s="42"/>
      <c r="E3" s="42"/>
      <c r="F3" s="42"/>
      <c r="G3" s="42"/>
      <c r="H3" s="42"/>
      <c r="I3" s="42"/>
    </row>
    <row r="4" spans="1:9" ht="18.75" x14ac:dyDescent="0.3">
      <c r="A4" s="10"/>
      <c r="B4" s="10"/>
      <c r="C4" s="10"/>
      <c r="D4" s="10"/>
      <c r="E4" s="10"/>
      <c r="F4" s="11"/>
      <c r="G4" s="10"/>
      <c r="H4" s="10"/>
      <c r="I4" s="10"/>
    </row>
    <row r="5" spans="1:9" s="9" customFormat="1" ht="30" x14ac:dyDescent="0.25">
      <c r="A5" s="12" t="s">
        <v>11</v>
      </c>
      <c r="B5" s="12" t="s">
        <v>12</v>
      </c>
      <c r="C5" s="12" t="s">
        <v>13</v>
      </c>
      <c r="D5" s="12" t="s">
        <v>14</v>
      </c>
      <c r="E5" s="13" t="s">
        <v>15</v>
      </c>
      <c r="F5" s="14" t="s">
        <v>16</v>
      </c>
      <c r="H5"/>
    </row>
    <row r="6" spans="1:9" x14ac:dyDescent="0.25">
      <c r="A6" s="8">
        <f>DATE(2017,9,21)</f>
        <v>42999</v>
      </c>
      <c r="B6" t="s">
        <v>17</v>
      </c>
      <c r="C6" t="s">
        <v>18</v>
      </c>
      <c r="D6" s="15">
        <v>16468.29</v>
      </c>
      <c r="E6" s="9">
        <v>2</v>
      </c>
      <c r="F6" s="16">
        <f>EOMONTH(A6,E6)</f>
        <v>43069</v>
      </c>
    </row>
    <row r="7" spans="1:9" x14ac:dyDescent="0.25">
      <c r="A7" s="8">
        <f>DATE(2017,9,2)</f>
        <v>42980</v>
      </c>
      <c r="B7" t="s">
        <v>19</v>
      </c>
      <c r="C7" t="s">
        <v>20</v>
      </c>
      <c r="D7" s="15">
        <v>18922.72</v>
      </c>
      <c r="E7" s="9">
        <v>1</v>
      </c>
      <c r="F7" s="16">
        <f t="shared" ref="F7:F20" si="0">EOMONTH(A7,E7)</f>
        <v>43039</v>
      </c>
    </row>
    <row r="8" spans="1:9" x14ac:dyDescent="0.25">
      <c r="A8" s="8">
        <f>DATE(2017,9,19)</f>
        <v>42997</v>
      </c>
      <c r="B8" t="s">
        <v>21</v>
      </c>
      <c r="C8" t="s">
        <v>22</v>
      </c>
      <c r="D8" s="15">
        <v>17425.939999999999</v>
      </c>
      <c r="E8" s="9">
        <v>3</v>
      </c>
      <c r="F8" s="16">
        <f t="shared" si="0"/>
        <v>43100</v>
      </c>
    </row>
    <row r="9" spans="1:9" x14ac:dyDescent="0.25">
      <c r="A9" s="8">
        <f>DATE(2017,9,22)</f>
        <v>43000</v>
      </c>
      <c r="B9" t="s">
        <v>23</v>
      </c>
      <c r="C9" t="s">
        <v>18</v>
      </c>
      <c r="D9" s="15">
        <v>19340.86</v>
      </c>
      <c r="E9" s="9">
        <v>2</v>
      </c>
      <c r="F9" s="16">
        <f t="shared" si="0"/>
        <v>43069</v>
      </c>
    </row>
    <row r="10" spans="1:9" x14ac:dyDescent="0.25">
      <c r="A10" s="8">
        <f>DATE(2017,9,3)</f>
        <v>42981</v>
      </c>
      <c r="B10" t="s">
        <v>24</v>
      </c>
      <c r="C10" t="s">
        <v>25</v>
      </c>
      <c r="D10" s="15">
        <v>3596.35</v>
      </c>
      <c r="E10" s="9">
        <v>0</v>
      </c>
      <c r="F10" s="16">
        <f t="shared" si="0"/>
        <v>43008</v>
      </c>
    </row>
    <row r="11" spans="1:9" x14ac:dyDescent="0.25">
      <c r="A11" s="8">
        <f>DATE(2017,9,29)</f>
        <v>43007</v>
      </c>
      <c r="B11" t="s">
        <v>26</v>
      </c>
      <c r="C11" t="s">
        <v>20</v>
      </c>
      <c r="D11" s="15">
        <v>18117.23</v>
      </c>
      <c r="E11" s="9">
        <v>3</v>
      </c>
      <c r="F11" s="16">
        <f>EOMONTH(A11,E11)</f>
        <v>43100</v>
      </c>
    </row>
    <row r="12" spans="1:9" x14ac:dyDescent="0.25">
      <c r="A12" s="8">
        <f>DATE(2017,9,22)</f>
        <v>43000</v>
      </c>
      <c r="B12" t="s">
        <v>27</v>
      </c>
      <c r="C12" t="s">
        <v>28</v>
      </c>
      <c r="D12" s="15">
        <v>10196.4</v>
      </c>
      <c r="E12" s="9">
        <v>2</v>
      </c>
      <c r="F12" s="16">
        <f t="shared" si="0"/>
        <v>43069</v>
      </c>
    </row>
    <row r="13" spans="1:9" x14ac:dyDescent="0.25">
      <c r="A13" s="8">
        <f>DATE(2017,9,8)</f>
        <v>42986</v>
      </c>
      <c r="B13" t="s">
        <v>29</v>
      </c>
      <c r="C13" t="s">
        <v>20</v>
      </c>
      <c r="D13" s="15">
        <v>28507.32</v>
      </c>
      <c r="E13" s="9">
        <v>0</v>
      </c>
      <c r="F13" s="16">
        <f t="shared" si="0"/>
        <v>43008</v>
      </c>
    </row>
    <row r="14" spans="1:9" x14ac:dyDescent="0.25">
      <c r="A14" s="8">
        <f>DATE(2017,9,19)</f>
        <v>42997</v>
      </c>
      <c r="B14" t="s">
        <v>30</v>
      </c>
      <c r="C14" t="s">
        <v>20</v>
      </c>
      <c r="D14" s="15">
        <v>8167.34</v>
      </c>
      <c r="E14" s="9">
        <v>2</v>
      </c>
      <c r="F14" s="16">
        <f t="shared" si="0"/>
        <v>43069</v>
      </c>
    </row>
    <row r="15" spans="1:9" x14ac:dyDescent="0.25">
      <c r="A15" s="8">
        <f>DATE(2017,9,18)</f>
        <v>42996</v>
      </c>
      <c r="B15" t="s">
        <v>31</v>
      </c>
      <c r="C15" t="s">
        <v>28</v>
      </c>
      <c r="D15" s="15">
        <v>28201.75</v>
      </c>
      <c r="E15" s="9">
        <v>3</v>
      </c>
      <c r="F15" s="16">
        <f t="shared" si="0"/>
        <v>43100</v>
      </c>
    </row>
    <row r="16" spans="1:9" x14ac:dyDescent="0.25">
      <c r="A16" s="8">
        <f>DATE(2017,9,13)</f>
        <v>42991</v>
      </c>
      <c r="B16" t="s">
        <v>32</v>
      </c>
      <c r="C16" t="s">
        <v>33</v>
      </c>
      <c r="D16" s="15">
        <v>15953.73</v>
      </c>
      <c r="E16" s="9">
        <v>1</v>
      </c>
      <c r="F16" s="16">
        <f t="shared" si="0"/>
        <v>43039</v>
      </c>
    </row>
    <row r="17" spans="1:6" x14ac:dyDescent="0.25">
      <c r="A17" s="8">
        <f>DATE(2017,9,17)</f>
        <v>42995</v>
      </c>
      <c r="B17" t="s">
        <v>34</v>
      </c>
      <c r="C17" t="s">
        <v>20</v>
      </c>
      <c r="D17" s="15">
        <v>22450.9</v>
      </c>
      <c r="E17" s="9">
        <v>0</v>
      </c>
      <c r="F17" s="16">
        <f t="shared" si="0"/>
        <v>43008</v>
      </c>
    </row>
    <row r="18" spans="1:6" x14ac:dyDescent="0.25">
      <c r="A18" s="8">
        <f>DATE(2017,9,5)</f>
        <v>42983</v>
      </c>
      <c r="B18" t="s">
        <v>35</v>
      </c>
      <c r="C18" t="s">
        <v>18</v>
      </c>
      <c r="D18" s="15">
        <v>16405.11</v>
      </c>
      <c r="E18" s="9">
        <v>1</v>
      </c>
      <c r="F18" s="16">
        <f t="shared" si="0"/>
        <v>43039</v>
      </c>
    </row>
    <row r="19" spans="1:6" x14ac:dyDescent="0.25">
      <c r="A19" s="8">
        <f>DATE(2017,9,26)</f>
        <v>43004</v>
      </c>
      <c r="B19" t="s">
        <v>36</v>
      </c>
      <c r="C19" t="s">
        <v>33</v>
      </c>
      <c r="D19" s="15">
        <v>14858.11</v>
      </c>
      <c r="E19" s="9">
        <v>2</v>
      </c>
      <c r="F19" s="16">
        <f t="shared" si="0"/>
        <v>43069</v>
      </c>
    </row>
    <row r="20" spans="1:6" x14ac:dyDescent="0.25">
      <c r="A20" s="8">
        <f>DATE(2017,9,3)</f>
        <v>42981</v>
      </c>
      <c r="B20" t="s">
        <v>35</v>
      </c>
      <c r="C20" t="s">
        <v>28</v>
      </c>
      <c r="D20" s="15">
        <v>28550.03</v>
      </c>
      <c r="E20" s="9">
        <v>3</v>
      </c>
      <c r="F20" s="16">
        <f t="shared" si="0"/>
        <v>43100</v>
      </c>
    </row>
  </sheetData>
  <mergeCells count="1">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1DEB-0D7C-41FD-BE8C-C80C286CDE9E}">
  <dimension ref="A1:R38"/>
  <sheetViews>
    <sheetView workbookViewId="0"/>
  </sheetViews>
  <sheetFormatPr defaultRowHeight="15" x14ac:dyDescent="0.25"/>
  <cols>
    <col min="1" max="1" width="24.28515625" style="17" customWidth="1"/>
    <col min="2" max="4" width="15" style="17" customWidth="1"/>
    <col min="5" max="5" width="20.28515625" style="18" customWidth="1"/>
    <col min="6" max="6" width="20.140625" style="19" customWidth="1"/>
    <col min="7" max="7" width="9.140625" style="17"/>
    <col min="8" max="8" width="10.7109375" style="17" bestFit="1" customWidth="1"/>
    <col min="9" max="9" width="21.140625" style="17" bestFit="1" customWidth="1"/>
    <col min="10" max="16384" width="9.140625" style="17"/>
  </cols>
  <sheetData>
    <row r="1" spans="1:8" ht="18.75" x14ac:dyDescent="0.3">
      <c r="A1" s="1" t="s">
        <v>37</v>
      </c>
      <c r="B1" s="1"/>
    </row>
    <row r="2" spans="1:8" ht="18.75" x14ac:dyDescent="0.3">
      <c r="A2" s="2" t="s">
        <v>38</v>
      </c>
      <c r="B2" s="2"/>
    </row>
    <row r="3" spans="1:8" ht="30.75" customHeight="1" x14ac:dyDescent="0.25">
      <c r="A3" s="43" t="s">
        <v>39</v>
      </c>
      <c r="B3" s="43"/>
      <c r="C3" s="43"/>
      <c r="D3" s="43"/>
      <c r="E3" s="43"/>
      <c r="F3" s="43"/>
      <c r="G3" s="43"/>
    </row>
    <row r="4" spans="1:8" x14ac:dyDescent="0.25">
      <c r="A4" s="20" t="s">
        <v>40</v>
      </c>
      <c r="B4" s="3"/>
      <c r="C4" s="3"/>
      <c r="D4" s="3"/>
      <c r="E4" s="3"/>
      <c r="F4" s="3"/>
      <c r="G4" s="3"/>
      <c r="H4" s="3"/>
    </row>
    <row r="5" spans="1:8" x14ac:dyDescent="0.25">
      <c r="A5" s="20" t="s">
        <v>79</v>
      </c>
      <c r="B5" s="3"/>
      <c r="C5" s="3"/>
      <c r="D5" s="3"/>
      <c r="E5" s="3"/>
      <c r="F5" s="3"/>
      <c r="G5" s="3"/>
      <c r="H5" s="3"/>
    </row>
    <row r="6" spans="1:8" x14ac:dyDescent="0.25">
      <c r="A6" s="20" t="s">
        <v>80</v>
      </c>
      <c r="B6" s="3"/>
      <c r="C6" s="3"/>
      <c r="D6" s="3"/>
      <c r="E6" s="3"/>
      <c r="F6" s="3"/>
      <c r="G6" s="3"/>
      <c r="H6" s="3"/>
    </row>
    <row r="7" spans="1:8" x14ac:dyDescent="0.25">
      <c r="A7" s="20" t="s">
        <v>41</v>
      </c>
      <c r="B7" s="3"/>
      <c r="C7" s="3"/>
      <c r="D7" s="3"/>
      <c r="E7" s="3"/>
      <c r="F7" s="3"/>
      <c r="G7" s="3"/>
      <c r="H7" s="3"/>
    </row>
    <row r="8" spans="1:8" s="39" customFormat="1" x14ac:dyDescent="0.25">
      <c r="A8" s="37" t="s">
        <v>42</v>
      </c>
      <c r="B8" s="37" t="s">
        <v>43</v>
      </c>
      <c r="C8" s="37" t="s">
        <v>44</v>
      </c>
      <c r="D8" s="37" t="s">
        <v>44</v>
      </c>
      <c r="E8" s="37" t="s">
        <v>45</v>
      </c>
      <c r="F8" s="38" t="s">
        <v>46</v>
      </c>
    </row>
    <row r="9" spans="1:8" s="18" customFormat="1" ht="30" x14ac:dyDescent="0.25">
      <c r="A9" s="12" t="s">
        <v>47</v>
      </c>
      <c r="B9" s="13" t="s">
        <v>48</v>
      </c>
      <c r="C9" s="12" t="s">
        <v>49</v>
      </c>
      <c r="D9" s="13" t="s">
        <v>50</v>
      </c>
      <c r="E9" s="13" t="s">
        <v>51</v>
      </c>
      <c r="F9" s="13" t="s">
        <v>81</v>
      </c>
    </row>
    <row r="10" spans="1:8" x14ac:dyDescent="0.25">
      <c r="A10" s="19" t="s">
        <v>52</v>
      </c>
      <c r="B10" s="21">
        <f>DATE(2017,1,1)</f>
        <v>42736</v>
      </c>
      <c r="C10" s="22">
        <f>WORKDAY(B10-1,1,$B$25:$B$38)</f>
        <v>42738</v>
      </c>
      <c r="D10" s="23">
        <f>WORKDAY(B10+25,-1,$B$25:$B$38)</f>
        <v>42760</v>
      </c>
      <c r="E10" s="22">
        <f>WORKDAY(EOMONTH(B10,0)+1,-1,$B$25:$B$38)</f>
        <v>42766</v>
      </c>
      <c r="F10" s="21">
        <f>WORKDAY(EDATE(B10,1),-1,$B$25:$B$38)</f>
        <v>42766</v>
      </c>
    </row>
    <row r="11" spans="1:8" x14ac:dyDescent="0.25">
      <c r="A11" s="24" t="s">
        <v>53</v>
      </c>
      <c r="B11" s="25">
        <f>EDATE(B10,1)</f>
        <v>42767</v>
      </c>
      <c r="C11" s="22">
        <f t="shared" ref="C11:C21" si="0">WORKDAY(B11-1,1,$B$25:$B$38)</f>
        <v>42767</v>
      </c>
      <c r="D11" s="23">
        <f t="shared" ref="D11:D21" si="1">WORKDAY(B11+25,-1,$B$25:$B$38)</f>
        <v>42790</v>
      </c>
      <c r="E11" s="22">
        <f t="shared" ref="E11:E21" si="2">WORKDAY(EOMONTH(B11,0)+1,-1,$B$25:$B$38)</f>
        <v>42794</v>
      </c>
      <c r="F11" s="21">
        <f t="shared" ref="F11:F21" si="3">WORKDAY(EDATE(B11,1),-1,$B$25:$B$38)</f>
        <v>42794</v>
      </c>
    </row>
    <row r="12" spans="1:8" x14ac:dyDescent="0.25">
      <c r="A12" s="19" t="s">
        <v>54</v>
      </c>
      <c r="B12" s="25">
        <f t="shared" ref="B12:B21" si="4">EDATE(B11,1)</f>
        <v>42795</v>
      </c>
      <c r="C12" s="22">
        <f t="shared" si="0"/>
        <v>42795</v>
      </c>
      <c r="D12" s="23">
        <f t="shared" si="1"/>
        <v>42818</v>
      </c>
      <c r="E12" s="22">
        <f t="shared" si="2"/>
        <v>42825</v>
      </c>
      <c r="F12" s="21">
        <f t="shared" si="3"/>
        <v>42825</v>
      </c>
    </row>
    <row r="13" spans="1:8" x14ac:dyDescent="0.25">
      <c r="A13" s="24" t="s">
        <v>55</v>
      </c>
      <c r="B13" s="25">
        <f t="shared" si="4"/>
        <v>42826</v>
      </c>
      <c r="C13" s="22">
        <f t="shared" si="0"/>
        <v>42828</v>
      </c>
      <c r="D13" s="23">
        <f t="shared" si="1"/>
        <v>42850</v>
      </c>
      <c r="E13" s="22">
        <f t="shared" si="2"/>
        <v>42853</v>
      </c>
      <c r="F13" s="21">
        <f t="shared" si="3"/>
        <v>42853</v>
      </c>
    </row>
    <row r="14" spans="1:8" x14ac:dyDescent="0.25">
      <c r="A14" s="19" t="s">
        <v>56</v>
      </c>
      <c r="B14" s="25">
        <f t="shared" si="4"/>
        <v>42856</v>
      </c>
      <c r="C14" s="22">
        <f t="shared" si="0"/>
        <v>42857</v>
      </c>
      <c r="D14" s="23">
        <f t="shared" si="1"/>
        <v>42880</v>
      </c>
      <c r="E14" s="22">
        <f t="shared" si="2"/>
        <v>42886</v>
      </c>
      <c r="F14" s="21">
        <f t="shared" si="3"/>
        <v>42886</v>
      </c>
    </row>
    <row r="15" spans="1:8" x14ac:dyDescent="0.25">
      <c r="A15" s="24" t="s">
        <v>57</v>
      </c>
      <c r="B15" s="25">
        <f t="shared" si="4"/>
        <v>42887</v>
      </c>
      <c r="C15" s="22">
        <f t="shared" si="0"/>
        <v>42887</v>
      </c>
      <c r="D15" s="23">
        <f t="shared" si="1"/>
        <v>42909</v>
      </c>
      <c r="E15" s="22">
        <f t="shared" si="2"/>
        <v>42916</v>
      </c>
      <c r="F15" s="21">
        <f t="shared" si="3"/>
        <v>42916</v>
      </c>
    </row>
    <row r="16" spans="1:8" x14ac:dyDescent="0.25">
      <c r="A16" s="19" t="s">
        <v>58</v>
      </c>
      <c r="B16" s="25">
        <f t="shared" si="4"/>
        <v>42917</v>
      </c>
      <c r="C16" s="22">
        <f t="shared" si="0"/>
        <v>42919</v>
      </c>
      <c r="D16" s="23">
        <f t="shared" si="1"/>
        <v>42941</v>
      </c>
      <c r="E16" s="22">
        <f t="shared" si="2"/>
        <v>42947</v>
      </c>
      <c r="F16" s="21">
        <f t="shared" si="3"/>
        <v>42947</v>
      </c>
    </row>
    <row r="17" spans="1:18" x14ac:dyDescent="0.25">
      <c r="A17" s="24" t="s">
        <v>59</v>
      </c>
      <c r="B17" s="25">
        <f t="shared" si="4"/>
        <v>42948</v>
      </c>
      <c r="C17" s="22">
        <f t="shared" si="0"/>
        <v>42948</v>
      </c>
      <c r="D17" s="23">
        <f t="shared" si="1"/>
        <v>42972</v>
      </c>
      <c r="E17" s="22">
        <f t="shared" si="2"/>
        <v>42978</v>
      </c>
      <c r="F17" s="21">
        <f t="shared" si="3"/>
        <v>42978</v>
      </c>
    </row>
    <row r="18" spans="1:18" x14ac:dyDescent="0.25">
      <c r="A18" s="19" t="s">
        <v>60</v>
      </c>
      <c r="B18" s="25">
        <f t="shared" si="4"/>
        <v>42979</v>
      </c>
      <c r="C18" s="22">
        <f t="shared" si="0"/>
        <v>42979</v>
      </c>
      <c r="D18" s="23">
        <f t="shared" si="1"/>
        <v>43000</v>
      </c>
      <c r="E18" s="22">
        <f t="shared" si="2"/>
        <v>43007</v>
      </c>
      <c r="F18" s="21">
        <f t="shared" si="3"/>
        <v>43007</v>
      </c>
    </row>
    <row r="19" spans="1:18" x14ac:dyDescent="0.25">
      <c r="A19" s="24" t="s">
        <v>61</v>
      </c>
      <c r="B19" s="25">
        <f t="shared" si="4"/>
        <v>43009</v>
      </c>
      <c r="C19" s="22">
        <f t="shared" si="0"/>
        <v>43010</v>
      </c>
      <c r="D19" s="23">
        <f t="shared" si="1"/>
        <v>43033</v>
      </c>
      <c r="E19" s="22">
        <f t="shared" si="2"/>
        <v>43039</v>
      </c>
      <c r="F19" s="21">
        <f t="shared" si="3"/>
        <v>43039</v>
      </c>
    </row>
    <row r="20" spans="1:18" x14ac:dyDescent="0.25">
      <c r="A20" s="19" t="s">
        <v>62</v>
      </c>
      <c r="B20" s="25">
        <f t="shared" si="4"/>
        <v>43040</v>
      </c>
      <c r="C20" s="22">
        <f t="shared" si="0"/>
        <v>43040</v>
      </c>
      <c r="D20" s="23">
        <f t="shared" si="1"/>
        <v>43063</v>
      </c>
      <c r="E20" s="22">
        <f t="shared" si="2"/>
        <v>43069</v>
      </c>
      <c r="F20" s="21">
        <f t="shared" si="3"/>
        <v>43069</v>
      </c>
    </row>
    <row r="21" spans="1:18" x14ac:dyDescent="0.25">
      <c r="A21" s="24" t="s">
        <v>63</v>
      </c>
      <c r="B21" s="25">
        <f t="shared" si="4"/>
        <v>43070</v>
      </c>
      <c r="C21" s="22">
        <f t="shared" si="0"/>
        <v>43070</v>
      </c>
      <c r="D21" s="23">
        <f t="shared" si="1"/>
        <v>43091</v>
      </c>
      <c r="E21" s="22">
        <f t="shared" si="2"/>
        <v>43098</v>
      </c>
      <c r="F21" s="21">
        <f t="shared" si="3"/>
        <v>43098</v>
      </c>
    </row>
    <row r="22" spans="1:18" x14ac:dyDescent="0.25">
      <c r="A22" s="24"/>
      <c r="B22" s="24"/>
      <c r="D22" s="26"/>
    </row>
    <row r="23" spans="1:18" ht="15.75" thickBot="1" x14ac:dyDescent="0.3">
      <c r="A23" s="24"/>
      <c r="B23" s="24"/>
      <c r="D23" s="26"/>
    </row>
    <row r="24" spans="1:18" x14ac:dyDescent="0.25">
      <c r="A24" s="27" t="s">
        <v>64</v>
      </c>
      <c r="B24" s="28" t="s">
        <v>11</v>
      </c>
      <c r="D24" s="26"/>
    </row>
    <row r="25" spans="1:18" x14ac:dyDescent="0.25">
      <c r="A25" s="29" t="s">
        <v>65</v>
      </c>
      <c r="B25" s="30">
        <f>DATE(2017,1,1)</f>
        <v>42736</v>
      </c>
      <c r="I25" s="31"/>
      <c r="J25" s="31"/>
      <c r="K25" s="31"/>
      <c r="L25" s="31"/>
      <c r="M25" s="31"/>
      <c r="N25" s="31"/>
      <c r="O25" s="31"/>
      <c r="P25" s="31"/>
      <c r="Q25" s="31"/>
      <c r="R25" s="31"/>
    </row>
    <row r="26" spans="1:18" x14ac:dyDescent="0.25">
      <c r="A26" s="29" t="s">
        <v>66</v>
      </c>
      <c r="B26" s="30">
        <f>DATE(2017,1,2)</f>
        <v>42737</v>
      </c>
    </row>
    <row r="27" spans="1:18" x14ac:dyDescent="0.25">
      <c r="A27" s="29" t="s">
        <v>67</v>
      </c>
      <c r="B27" s="30">
        <f>DATE(2017,3,21)</f>
        <v>42815</v>
      </c>
    </row>
    <row r="28" spans="1:18" x14ac:dyDescent="0.25">
      <c r="A28" s="29" t="s">
        <v>68</v>
      </c>
      <c r="B28" s="30">
        <f>DATE(2017,4,14)</f>
        <v>42839</v>
      </c>
    </row>
    <row r="29" spans="1:18" x14ac:dyDescent="0.25">
      <c r="A29" s="29" t="s">
        <v>69</v>
      </c>
      <c r="B29" s="30">
        <f>DATE(2017,4,17)</f>
        <v>42842</v>
      </c>
    </row>
    <row r="30" spans="1:18" x14ac:dyDescent="0.25">
      <c r="A30" s="29" t="s">
        <v>70</v>
      </c>
      <c r="B30" s="30">
        <f>DATE(2017,4,27)</f>
        <v>42852</v>
      </c>
    </row>
    <row r="31" spans="1:18" x14ac:dyDescent="0.25">
      <c r="A31" s="29" t="s">
        <v>71</v>
      </c>
      <c r="B31" s="30">
        <f>DATE(2017,5,1)</f>
        <v>42856</v>
      </c>
    </row>
    <row r="32" spans="1:18" x14ac:dyDescent="0.25">
      <c r="A32" s="29" t="s">
        <v>72</v>
      </c>
      <c r="B32" s="30">
        <f>DATE(2017,6,16)</f>
        <v>42902</v>
      </c>
    </row>
    <row r="33" spans="1:2" x14ac:dyDescent="0.25">
      <c r="A33" s="29" t="s">
        <v>73</v>
      </c>
      <c r="B33" s="30">
        <f>DATE(2017,8,9)</f>
        <v>42956</v>
      </c>
    </row>
    <row r="34" spans="1:2" x14ac:dyDescent="0.25">
      <c r="A34" s="29" t="s">
        <v>74</v>
      </c>
      <c r="B34" s="30">
        <f>DATE(2017,9,24)</f>
        <v>43002</v>
      </c>
    </row>
    <row r="35" spans="1:2" x14ac:dyDescent="0.25">
      <c r="A35" s="29" t="s">
        <v>75</v>
      </c>
      <c r="B35" s="30">
        <f>DATE(2017,9,25)</f>
        <v>43003</v>
      </c>
    </row>
    <row r="36" spans="1:2" x14ac:dyDescent="0.25">
      <c r="A36" s="29" t="s">
        <v>76</v>
      </c>
      <c r="B36" s="30">
        <f>DATE(2017,12,16)</f>
        <v>43085</v>
      </c>
    </row>
    <row r="37" spans="1:2" x14ac:dyDescent="0.25">
      <c r="A37" s="29" t="s">
        <v>77</v>
      </c>
      <c r="B37" s="30">
        <f>DATE(2017,12,25)</f>
        <v>43094</v>
      </c>
    </row>
    <row r="38" spans="1:2" ht="15.75" thickBot="1" x14ac:dyDescent="0.3">
      <c r="A38" s="32" t="s">
        <v>78</v>
      </c>
      <c r="B38" s="33">
        <f>DATE(2017,12,26)</f>
        <v>43095</v>
      </c>
    </row>
  </sheetData>
  <mergeCells count="1">
    <mergeCell ref="A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Challenge 1</vt:lpstr>
      <vt:lpstr>Challenge 2</vt:lpstr>
      <vt:lpstr>Challenge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Carine Hough</dc:creator>
  <cp:lastModifiedBy>Carine Hough</cp:lastModifiedBy>
  <dcterms:created xsi:type="dcterms:W3CDTF">2017-10-07T09:46:39Z</dcterms:created>
  <dcterms:modified xsi:type="dcterms:W3CDTF">2017-10-08T07:12:19Z</dcterms:modified>
</cp:coreProperties>
</file>